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45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книга_1'!$B$1:$S$121</definedName>
  </definedNames>
  <calcPr fullCalcOnLoad="1"/>
</workbook>
</file>

<file path=xl/sharedStrings.xml><?xml version="1.0" encoding="utf-8"?>
<sst xmlns="http://schemas.openxmlformats.org/spreadsheetml/2006/main" count="200" uniqueCount="57">
  <si>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</si>
  <si>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</si>
  <si>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</si>
  <si>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</si>
  <si>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</si>
  <si>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</si>
  <si>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</si>
  <si>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</si>
  <si>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</si>
  <si>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</si>
  <si>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</si>
  <si>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</si>
  <si>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</si>
  <si>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</si>
  <si>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</si>
  <si>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</si>
  <si>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</si>
  <si>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</si>
  <si>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</si>
  <si>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</si>
  <si>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</si>
  <si>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</si>
  <si>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</si>
  <si>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</si>
  <si>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</si>
  <si>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</si>
  <si>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</si>
  <si>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</si>
  <si>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</si>
  <si>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</si>
  <si>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</si>
  <si>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</si>
  <si>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</si>
  <si>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</si>
  <si>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</si>
  <si>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Руководитель</t>
  </si>
  <si>
    <t>С.В.Ставицкая</t>
  </si>
  <si>
    <t xml:space="preserve">Итого </t>
  </si>
  <si>
    <t>январь</t>
  </si>
  <si>
    <t>Итого</t>
  </si>
  <si>
    <t xml:space="preserve">Договор № М-2 от 04.10.2011   кредитор: ОАО Банк "Северный морской путь" Дата погашения: 02.10.2013г.  Без обеспечения </t>
  </si>
  <si>
    <t xml:space="preserve">Договор №57/2012 от 24.09.2012   кредитор: ОАО Банк "Северный морской путь" Дата погашения: 23.09.2013г.  Без обеспечения </t>
  </si>
  <si>
    <t>Январь</t>
  </si>
  <si>
    <t>04.02.2013</t>
  </si>
  <si>
    <t>08.02.2013</t>
  </si>
  <si>
    <t>февраль</t>
  </si>
  <si>
    <t>март</t>
  </si>
  <si>
    <t>06.03.2013</t>
  </si>
  <si>
    <t>апрель</t>
  </si>
  <si>
    <t>исполнитель  тел. (48532) 2-05-50</t>
  </si>
  <si>
    <t>08.04.2013</t>
  </si>
  <si>
    <t>08.05.2013</t>
  </si>
  <si>
    <t>май</t>
  </si>
  <si>
    <t>июнь</t>
  </si>
  <si>
    <t>на 01.07.2013г</t>
  </si>
  <si>
    <t>07.06.2013</t>
  </si>
  <si>
    <t>Договор №М 18/2013 от 10.04.2013 г.  кредитор:ОАО Банк"Северный морской путь" Дата погашения:09.04.2014 г.Без обеспечения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</si>
</sst>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NumberFormat="1" applyFont="1" applyFill="1" applyBorder="1" applyAlignment="1" applyProtection="1">
      <alignment horizontal="center"/>
      <protection hidden="1"/>
    </xf>
    <xf numFmtId="1" fontId="8" fillId="0" borderId="1" xfId="0" applyNumberFormat="1" applyFont="1" applyFill="1" applyBorder="1" applyAlignment="1" applyProtection="1">
      <alignment horizontal="centerContinuous"/>
      <protection hidden="1"/>
    </xf>
    <xf numFmtId="0" fontId="8" fillId="0" borderId="1" xfId="0" applyNumberFormat="1" applyFont="1" applyFill="1" applyBorder="1" applyAlignment="1" applyProtection="1">
      <alignment horizontal="centerContinuous"/>
      <protection hidden="1"/>
    </xf>
    <xf numFmtId="0" fontId="8" fillId="0" borderId="1" xfId="0" applyNumberFormat="1" applyFont="1" applyFill="1" applyBorder="1" applyAlignment="1" applyProtection="1">
      <alignment horizontal="center" wrapText="1"/>
      <protection hidden="1"/>
    </xf>
    <xf numFmtId="1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" xfId="0" applyNumberFormat="1" applyFont="1" applyFill="1" applyBorder="1" applyAlignment="1" applyProtection="1">
      <alignment horizontal="center"/>
      <protection hidden="1"/>
    </xf>
    <xf numFmtId="1" fontId="8" fillId="0" borderId="1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2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" xfId="0" applyNumberFormat="1" applyFont="1" applyFill="1" applyBorder="1" applyAlignment="1" applyProtection="1">
      <alignment wrapText="1"/>
      <protection hidden="1"/>
    </xf>
    <xf numFmtId="4" fontId="8" fillId="0" borderId="1" xfId="0" applyNumberFormat="1" applyFont="1" applyFill="1" applyBorder="1" applyAlignment="1" applyProtection="1">
      <alignment horizontal="right" wrapText="1"/>
      <protection hidden="1"/>
    </xf>
    <xf numFmtId="4" fontId="8" fillId="0" borderId="1" xfId="0" applyNumberFormat="1" applyFont="1" applyFill="1" applyBorder="1" applyAlignment="1" applyProtection="1">
      <alignment horizontal="right"/>
      <protection hidden="1"/>
    </xf>
    <xf numFmtId="4" fontId="7" fillId="0" borderId="1" xfId="0" applyNumberFormat="1" applyFont="1" applyFill="1" applyBorder="1" applyAlignment="1" applyProtection="1">
      <alignment horizontal="right" wrapText="1"/>
      <protection hidden="1"/>
    </xf>
    <xf numFmtId="9" fontId="7" fillId="0" borderId="1" xfId="0" applyNumberFormat="1" applyFont="1" applyFill="1" applyBorder="1" applyAlignment="1" applyProtection="1">
      <alignment horizontal="right" wrapText="1"/>
      <protection hidden="1"/>
    </xf>
    <xf numFmtId="14" fontId="7" fillId="0" borderId="1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" xfId="0" applyNumberFormat="1" applyFont="1" applyFill="1" applyBorder="1" applyAlignment="1" applyProtection="1">
      <alignment horizontal="right" wrapText="1"/>
      <protection hidden="1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1" fontId="7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horizontal="right"/>
    </xf>
    <xf numFmtId="1" fontId="8" fillId="0" borderId="1" xfId="0" applyNumberFormat="1" applyFont="1" applyFill="1" applyBorder="1" applyAlignment="1" applyProtection="1">
      <alignment horizontal="right"/>
      <protection hidden="1"/>
    </xf>
    <xf numFmtId="1" fontId="8" fillId="0" borderId="1" xfId="0" applyNumberFormat="1" applyFont="1" applyFill="1" applyBorder="1" applyAlignment="1" applyProtection="1">
      <alignment horizontal="right" wrapText="1"/>
      <protection hidden="1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" xfId="0" applyNumberFormat="1" applyFont="1" applyFill="1" applyBorder="1" applyAlignment="1" applyProtection="1">
      <alignment horizontal="right" wrapText="1"/>
      <protection hidden="1"/>
    </xf>
    <xf numFmtId="2" fontId="8" fillId="0" borderId="1" xfId="0" applyNumberFormat="1" applyFont="1" applyFill="1" applyBorder="1" applyAlignment="1" applyProtection="1">
      <alignment horizontal="right"/>
      <protection hidden="1"/>
    </xf>
    <xf numFmtId="4" fontId="8" fillId="0" borderId="3" xfId="0" applyNumberFormat="1" applyFont="1" applyFill="1" applyBorder="1" applyAlignment="1" applyProtection="1">
      <alignment horizontal="right"/>
      <protection hidden="1"/>
    </xf>
    <xf numFmtId="4" fontId="7" fillId="0" borderId="4" xfId="0" applyNumberFormat="1" applyFont="1" applyFill="1" applyBorder="1" applyAlignment="1" applyProtection="1">
      <alignment horizontal="right" wrapText="1"/>
      <protection hidden="1"/>
    </xf>
    <xf numFmtId="4" fontId="7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 applyProtection="1">
      <alignment horizontal="left" vertical="center" wrapText="1"/>
      <protection hidden="1"/>
    </xf>
    <xf numFmtId="4" fontId="7" fillId="0" borderId="1" xfId="0" applyNumberFormat="1" applyFont="1" applyBorder="1" applyAlignment="1" applyProtection="1">
      <alignment horizontal="right" wrapText="1"/>
      <protection hidden="1"/>
    </xf>
    <xf numFmtId="9" fontId="7" fillId="0" borderId="1" xfId="0" applyNumberFormat="1" applyFont="1" applyBorder="1" applyAlignment="1" applyProtection="1">
      <alignment horizontal="right" wrapText="1"/>
      <protection hidden="1"/>
    </xf>
    <xf numFmtId="2" fontId="8" fillId="0" borderId="1" xfId="0" applyNumberFormat="1" applyFont="1" applyBorder="1" applyAlignment="1" applyProtection="1">
      <alignment wrapText="1"/>
      <protection hidden="1"/>
    </xf>
    <xf numFmtId="2" fontId="8" fillId="0" borderId="1" xfId="0" applyNumberFormat="1" applyFont="1" applyBorder="1" applyAlignment="1" applyProtection="1">
      <alignment horizontal="right" wrapText="1"/>
      <protection hidden="1"/>
    </xf>
    <xf numFmtId="1" fontId="8" fillId="0" borderId="1" xfId="0" applyNumberFormat="1" applyFont="1" applyBorder="1" applyAlignment="1" applyProtection="1">
      <alignment horizontal="right"/>
      <protection hidden="1"/>
    </xf>
    <xf numFmtId="2" fontId="8" fillId="0" borderId="1" xfId="0" applyNumberFormat="1" applyFont="1" applyBorder="1" applyAlignment="1" applyProtection="1">
      <alignment horizontal="right"/>
      <protection hidden="1"/>
    </xf>
    <xf numFmtId="1" fontId="8" fillId="0" borderId="1" xfId="0" applyNumberFormat="1" applyFont="1" applyBorder="1" applyAlignment="1" applyProtection="1">
      <alignment horizontal="right" wrapText="1"/>
      <protection hidden="1"/>
    </xf>
    <xf numFmtId="9" fontId="8" fillId="0" borderId="1" xfId="0" applyNumberFormat="1" applyFont="1" applyBorder="1" applyAlignment="1" applyProtection="1">
      <alignment horizontal="right" wrapText="1"/>
      <protection hidden="1"/>
    </xf>
    <xf numFmtId="1" fontId="8" fillId="0" borderId="1" xfId="0" applyNumberFormat="1" applyFont="1" applyFill="1" applyBorder="1" applyAlignment="1" applyProtection="1">
      <alignment wrapText="1"/>
      <protection hidden="1"/>
    </xf>
    <xf numFmtId="2" fontId="8" fillId="0" borderId="1" xfId="0" applyNumberFormat="1" applyFont="1" applyBorder="1" applyAlignment="1">
      <alignment/>
    </xf>
    <xf numFmtId="2" fontId="8" fillId="2" borderId="1" xfId="0" applyNumberFormat="1" applyFont="1" applyFill="1" applyBorder="1" applyAlignment="1" applyProtection="1">
      <alignment horizontal="right" wrapText="1"/>
      <protection hidden="1"/>
    </xf>
    <xf numFmtId="2" fontId="8" fillId="2" borderId="1" xfId="0" applyNumberFormat="1" applyFont="1" applyFill="1" applyBorder="1" applyAlignment="1" applyProtection="1">
      <alignment wrapText="1"/>
      <protection hidden="1"/>
    </xf>
    <xf numFmtId="9" fontId="8" fillId="0" borderId="1" xfId="0" applyNumberFormat="1" applyFont="1" applyFill="1" applyBorder="1" applyAlignment="1" applyProtection="1">
      <alignment wrapText="1"/>
      <protection hidden="1"/>
    </xf>
    <xf numFmtId="1" fontId="7" fillId="2" borderId="1" xfId="0" applyNumberFormat="1" applyFont="1" applyFill="1" applyBorder="1" applyAlignment="1" applyProtection="1">
      <alignment wrapText="1"/>
      <protection hidden="1"/>
    </xf>
    <xf numFmtId="2" fontId="8" fillId="2" borderId="1" xfId="0" applyNumberFormat="1" applyFont="1" applyFill="1" applyBorder="1" applyAlignment="1" applyProtection="1">
      <alignment horizontal="center" wrapText="1"/>
      <protection hidden="1"/>
    </xf>
    <xf numFmtId="2" fontId="8" fillId="0" borderId="0" xfId="0" applyNumberFormat="1" applyFont="1" applyBorder="1" applyAlignment="1">
      <alignment/>
    </xf>
    <xf numFmtId="4" fontId="8" fillId="2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2" borderId="0" xfId="0" applyNumberFormat="1" applyFont="1" applyFill="1" applyBorder="1" applyAlignment="1" applyProtection="1">
      <alignment horizontal="right" wrapText="1"/>
      <protection hidden="1"/>
    </xf>
    <xf numFmtId="2" fontId="8" fillId="2" borderId="0" xfId="0" applyNumberFormat="1" applyFont="1" applyFill="1" applyBorder="1" applyAlignment="1" applyProtection="1">
      <alignment vertical="center" wrapText="1"/>
      <protection hidden="1"/>
    </xf>
    <xf numFmtId="2" fontId="8" fillId="2" borderId="0" xfId="0" applyNumberFormat="1" applyFont="1" applyFill="1" applyBorder="1" applyAlignment="1" applyProtection="1">
      <alignment wrapText="1"/>
      <protection hidden="1"/>
    </xf>
    <xf numFmtId="1" fontId="8" fillId="2" borderId="0" xfId="0" applyNumberFormat="1" applyFont="1" applyFill="1" applyBorder="1" applyAlignment="1" applyProtection="1">
      <alignment wrapText="1"/>
      <protection hidden="1"/>
    </xf>
    <xf numFmtId="4" fontId="7" fillId="0" borderId="1" xfId="0" applyNumberFormat="1" applyFont="1" applyFill="1" applyBorder="1" applyAlignment="1" applyProtection="1">
      <alignment horizontal="right" wrapText="1"/>
      <protection hidden="1"/>
    </xf>
    <xf numFmtId="10" fontId="7" fillId="0" borderId="1" xfId="0" applyNumberFormat="1" applyFont="1" applyFill="1" applyBorder="1" applyAlignment="1" applyProtection="1">
      <alignment horizontal="right" wrapText="1"/>
      <protection hidden="1"/>
    </xf>
    <xf numFmtId="14" fontId="7" fillId="0" borderId="1" xfId="0" applyNumberFormat="1" applyFont="1" applyFill="1" applyBorder="1" applyAlignment="1" applyProtection="1">
      <alignment horizontal="left" wrapText="1"/>
      <protection hidden="1"/>
    </xf>
    <xf numFmtId="10" fontId="7" fillId="0" borderId="1" xfId="0" applyNumberFormat="1" applyFont="1" applyFill="1" applyBorder="1" applyAlignment="1" applyProtection="1">
      <alignment horizontal="right" wrapText="1"/>
      <protection hidden="1"/>
    </xf>
    <xf numFmtId="4" fontId="8" fillId="0" borderId="1" xfId="0" applyNumberFormat="1" applyFont="1" applyFill="1" applyBorder="1" applyAlignment="1" applyProtection="1">
      <alignment horizontal="right" wrapText="1"/>
      <protection hidden="1"/>
    </xf>
    <xf numFmtId="4" fontId="7" fillId="0" borderId="1" xfId="0" applyNumberFormat="1" applyFont="1" applyBorder="1" applyAlignment="1">
      <alignment horizontal="right"/>
    </xf>
    <xf numFmtId="2" fontId="7" fillId="0" borderId="1" xfId="0" applyNumberFormat="1" applyFont="1" applyFill="1" applyBorder="1" applyAlignment="1" applyProtection="1">
      <alignment wrapText="1"/>
      <protection hidden="1"/>
    </xf>
    <xf numFmtId="2" fontId="0" fillId="3" borderId="0" xfId="0" applyNumberFormat="1" applyFill="1" applyAlignment="1">
      <alignment/>
    </xf>
    <xf numFmtId="4" fontId="8" fillId="0" borderId="1" xfId="0" applyNumberFormat="1" applyFont="1" applyBorder="1" applyAlignment="1">
      <alignment horizontal="right"/>
    </xf>
    <xf numFmtId="10" fontId="8" fillId="0" borderId="1" xfId="0" applyNumberFormat="1" applyFont="1" applyFill="1" applyBorder="1" applyAlignment="1" applyProtection="1">
      <alignment horizontal="right" wrapText="1"/>
      <protection hidden="1"/>
    </xf>
    <xf numFmtId="49" fontId="7" fillId="0" borderId="1" xfId="0" applyNumberFormat="1" applyFont="1" applyFill="1" applyBorder="1" applyAlignment="1" applyProtection="1">
      <alignment wrapText="1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2" fontId="8" fillId="0" borderId="1" xfId="0" applyNumberFormat="1" applyFont="1" applyFill="1" applyBorder="1" applyAlignment="1" applyProtection="1">
      <alignment/>
      <protection hidden="1"/>
    </xf>
    <xf numFmtId="4" fontId="7" fillId="0" borderId="4" xfId="0" applyNumberFormat="1" applyFont="1" applyFill="1" applyBorder="1" applyAlignment="1" applyProtection="1">
      <alignment horizontal="right" wrapText="1"/>
      <protection hidden="1"/>
    </xf>
    <xf numFmtId="2" fontId="8" fillId="0" borderId="5" xfId="0" applyNumberFormat="1" applyFont="1" applyFill="1" applyBorder="1" applyAlignment="1" applyProtection="1">
      <alignment/>
      <protection hidden="1"/>
    </xf>
    <xf numFmtId="14" fontId="8" fillId="0" borderId="6" xfId="0" applyNumberFormat="1" applyFont="1" applyFill="1" applyBorder="1" applyAlignment="1" applyProtection="1">
      <alignment wrapText="1"/>
      <protection hidden="1"/>
    </xf>
    <xf numFmtId="14" fontId="7" fillId="0" borderId="6" xfId="0" applyNumberFormat="1" applyFont="1" applyFill="1" applyBorder="1" applyAlignment="1" applyProtection="1">
      <alignment horizontal="left" wrapText="1"/>
      <protection hidden="1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0" applyNumberFormat="1" applyFont="1" applyFill="1" applyBorder="1" applyAlignment="1" applyProtection="1">
      <alignment horizontal="left"/>
      <protection hidden="1"/>
    </xf>
    <xf numFmtId="0" fontId="8" fillId="0" borderId="8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NumberFormat="1" applyFont="1" applyFill="1" applyBorder="1" applyAlignment="1" applyProtection="1">
      <alignment horizontal="left"/>
      <protection hidden="1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Alignment="1">
      <alignment horizontal="left" vertical="center"/>
    </xf>
    <xf numFmtId="2" fontId="8" fillId="0" borderId="0" xfId="0" applyNumberFormat="1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33"/>
  <sheetViews>
    <sheetView tabSelected="1" view="pageBreakPreview" zoomScaleNormal="75" zoomScaleSheetLayoutView="100" workbookViewId="0" topLeftCell="A1">
      <pane xSplit="2" ySplit="7" topLeftCell="C1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1" sqref="G1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7" t="s">
        <v>0</v>
      </c>
      <c r="I1" s="97"/>
      <c r="J1" s="97"/>
      <c r="K1" s="97"/>
      <c r="L1" s="97"/>
      <c r="M1" s="97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9" t="s">
        <v>1</v>
      </c>
      <c r="I2" s="99"/>
      <c r="J2" s="99"/>
      <c r="K2" s="99"/>
      <c r="L2" s="99"/>
      <c r="M2" s="99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7" t="s">
        <v>54</v>
      </c>
      <c r="K3" s="97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4" t="s">
        <v>2</v>
      </c>
      <c r="C4" s="93" t="s">
        <v>3</v>
      </c>
      <c r="D4" s="93"/>
      <c r="E4" s="93"/>
      <c r="F4" s="93"/>
      <c r="G4" s="93"/>
      <c r="H4" s="98" t="s">
        <v>4</v>
      </c>
      <c r="I4" s="98"/>
      <c r="J4" s="98"/>
      <c r="K4" s="98"/>
      <c r="L4" s="98"/>
      <c r="M4" s="98"/>
      <c r="N4" s="20"/>
      <c r="O4" s="21" t="s">
        <v>5</v>
      </c>
      <c r="P4" s="21"/>
      <c r="Q4" s="21"/>
      <c r="R4" s="21"/>
      <c r="S4" s="21"/>
    </row>
    <row r="5" spans="2:19" ht="45" customHeight="1">
      <c r="B5" s="94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5" t="s">
        <v>15</v>
      </c>
      <c r="C7" s="96"/>
      <c r="D7" s="96"/>
      <c r="E7" s="96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101" t="s">
        <v>15</v>
      </c>
      <c r="C8" s="102"/>
      <c r="D8" s="102"/>
      <c r="E8" s="102"/>
      <c r="F8" s="32">
        <v>0</v>
      </c>
      <c r="G8" s="32"/>
      <c r="H8" s="37"/>
      <c r="I8" s="32"/>
      <c r="J8" s="32"/>
      <c r="K8" s="32"/>
      <c r="L8" s="32"/>
      <c r="M8" s="32"/>
      <c r="N8" s="32"/>
      <c r="O8" s="32"/>
      <c r="P8" s="32"/>
      <c r="Q8" s="32"/>
      <c r="R8" s="34"/>
      <c r="S8" s="34"/>
    </row>
    <row r="9" spans="2:19" s="4" customFormat="1" ht="23.25" customHeight="1">
      <c r="B9" s="28" t="s">
        <v>40</v>
      </c>
      <c r="C9" s="29"/>
      <c r="D9" s="29"/>
      <c r="E9" s="29"/>
      <c r="F9" s="32"/>
      <c r="G9" s="32"/>
      <c r="H9" s="37"/>
      <c r="I9" s="32"/>
      <c r="J9" s="32"/>
      <c r="K9" s="32"/>
      <c r="L9" s="32"/>
      <c r="M9" s="32"/>
      <c r="N9" s="32"/>
      <c r="O9" s="32"/>
      <c r="P9" s="32"/>
      <c r="Q9" s="32"/>
      <c r="R9" s="34"/>
      <c r="S9" s="34"/>
    </row>
    <row r="10" spans="2:19" s="4" customFormat="1" ht="23.25" customHeight="1">
      <c r="B10" s="31" t="s">
        <v>16</v>
      </c>
      <c r="C10" s="32">
        <v>18000000</v>
      </c>
      <c r="D10" s="32" t="s">
        <v>17</v>
      </c>
      <c r="E10" s="32"/>
      <c r="F10" s="32"/>
      <c r="G10" s="32"/>
      <c r="H10" s="37"/>
      <c r="I10" s="32"/>
      <c r="J10" s="32"/>
      <c r="K10" s="32"/>
      <c r="L10" s="32"/>
      <c r="M10" s="32"/>
      <c r="N10" s="32"/>
      <c r="O10" s="32"/>
      <c r="P10" s="32"/>
      <c r="Q10" s="32"/>
      <c r="R10" s="34"/>
      <c r="S10" s="34"/>
    </row>
    <row r="11" spans="2:19" s="4" customFormat="1" ht="23.25" customHeight="1">
      <c r="B11" s="78">
        <v>41303</v>
      </c>
      <c r="C11" s="76">
        <v>18000000</v>
      </c>
      <c r="D11" s="76">
        <v>0</v>
      </c>
      <c r="E11" s="76">
        <v>2000000</v>
      </c>
      <c r="F11" s="76">
        <f aca="true" t="shared" si="0" ref="F11:F17">C11+D11-E11</f>
        <v>16000000</v>
      </c>
      <c r="G11" s="76"/>
      <c r="H11" s="77">
        <v>0.0993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34">
        <v>0</v>
      </c>
      <c r="S11" s="34">
        <v>0</v>
      </c>
    </row>
    <row r="12" spans="2:19" s="4" customFormat="1" ht="23.25" customHeight="1">
      <c r="B12" s="78">
        <v>41313</v>
      </c>
      <c r="C12" s="76">
        <f aca="true" t="shared" si="1" ref="C12:C17">F11</f>
        <v>16000000</v>
      </c>
      <c r="D12" s="76">
        <v>0</v>
      </c>
      <c r="E12" s="76">
        <v>0</v>
      </c>
      <c r="F12" s="76">
        <f t="shared" si="0"/>
        <v>16000000</v>
      </c>
      <c r="G12" s="76"/>
      <c r="H12" s="77">
        <v>0.0993</v>
      </c>
      <c r="I12" s="76">
        <v>0</v>
      </c>
      <c r="J12" s="76">
        <v>150718.35</v>
      </c>
      <c r="K12" s="76">
        <v>150718.35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34">
        <v>0</v>
      </c>
      <c r="S12" s="34">
        <v>0</v>
      </c>
    </row>
    <row r="13" spans="2:19" s="4" customFormat="1" ht="23.25" customHeight="1">
      <c r="B13" s="78">
        <v>41317</v>
      </c>
      <c r="C13" s="76">
        <f t="shared" si="1"/>
        <v>16000000</v>
      </c>
      <c r="D13" s="76">
        <v>0</v>
      </c>
      <c r="E13" s="76">
        <v>4000000</v>
      </c>
      <c r="F13" s="76">
        <f t="shared" si="0"/>
        <v>12000000</v>
      </c>
      <c r="G13" s="76"/>
      <c r="H13" s="77">
        <v>0.0993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34">
        <v>0</v>
      </c>
      <c r="S13" s="34">
        <v>0</v>
      </c>
    </row>
    <row r="14" spans="2:19" s="4" customFormat="1" ht="23.25" customHeight="1">
      <c r="B14" s="78">
        <v>41319</v>
      </c>
      <c r="C14" s="76">
        <f t="shared" si="1"/>
        <v>12000000</v>
      </c>
      <c r="D14" s="76">
        <v>3000000</v>
      </c>
      <c r="E14" s="76">
        <v>2000000</v>
      </c>
      <c r="F14" s="76">
        <f t="shared" si="0"/>
        <v>13000000</v>
      </c>
      <c r="G14" s="76"/>
      <c r="H14" s="77">
        <v>0.0993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34">
        <v>0</v>
      </c>
      <c r="S14" s="34">
        <v>0</v>
      </c>
    </row>
    <row r="15" spans="2:19" s="4" customFormat="1" ht="23.25" customHeight="1">
      <c r="B15" s="78">
        <v>41339</v>
      </c>
      <c r="C15" s="76">
        <f t="shared" si="1"/>
        <v>13000000</v>
      </c>
      <c r="D15" s="76">
        <v>0</v>
      </c>
      <c r="E15" s="76">
        <v>0</v>
      </c>
      <c r="F15" s="76">
        <f t="shared" si="0"/>
        <v>13000000</v>
      </c>
      <c r="G15" s="76"/>
      <c r="H15" s="77">
        <v>0.0993</v>
      </c>
      <c r="I15" s="76">
        <v>0</v>
      </c>
      <c r="J15" s="76">
        <v>107189.59</v>
      </c>
      <c r="K15" s="76">
        <v>107189.59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34">
        <v>0</v>
      </c>
      <c r="S15" s="34">
        <v>0</v>
      </c>
    </row>
    <row r="16" spans="2:19" s="4" customFormat="1" ht="23.25" customHeight="1">
      <c r="B16" s="78">
        <v>41365</v>
      </c>
      <c r="C16" s="76">
        <f t="shared" si="1"/>
        <v>13000000</v>
      </c>
      <c r="D16" s="76">
        <v>2000000</v>
      </c>
      <c r="E16" s="76">
        <v>0</v>
      </c>
      <c r="F16" s="76">
        <f t="shared" si="0"/>
        <v>15000000</v>
      </c>
      <c r="G16" s="76"/>
      <c r="H16" s="77">
        <v>0.0993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34">
        <v>0</v>
      </c>
      <c r="S16" s="34">
        <v>0</v>
      </c>
    </row>
    <row r="17" spans="2:19" s="4" customFormat="1" ht="23.25" customHeight="1">
      <c r="B17" s="78">
        <v>41372</v>
      </c>
      <c r="C17" s="76">
        <f t="shared" si="1"/>
        <v>15000000</v>
      </c>
      <c r="D17" s="76">
        <v>0</v>
      </c>
      <c r="E17" s="76">
        <v>0</v>
      </c>
      <c r="F17" s="76">
        <f t="shared" si="0"/>
        <v>15000000</v>
      </c>
      <c r="G17" s="76"/>
      <c r="H17" s="77">
        <v>0.0993</v>
      </c>
      <c r="I17" s="76">
        <v>0</v>
      </c>
      <c r="J17" s="76">
        <v>109638.09</v>
      </c>
      <c r="K17" s="76">
        <v>109638.09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34">
        <v>0</v>
      </c>
      <c r="S17" s="34">
        <v>0</v>
      </c>
    </row>
    <row r="18" spans="2:19" s="4" customFormat="1" ht="23.25" customHeight="1">
      <c r="B18" s="78">
        <v>41402</v>
      </c>
      <c r="C18" s="76">
        <v>15000000</v>
      </c>
      <c r="D18" s="76">
        <v>0</v>
      </c>
      <c r="E18" s="76">
        <v>0</v>
      </c>
      <c r="F18" s="76">
        <v>15000000</v>
      </c>
      <c r="G18" s="76"/>
      <c r="H18" s="77">
        <v>0.0993</v>
      </c>
      <c r="I18" s="76">
        <v>0</v>
      </c>
      <c r="J18" s="76">
        <v>121880.55</v>
      </c>
      <c r="K18" s="76">
        <v>121880.55</v>
      </c>
      <c r="L18" s="76">
        <v>0</v>
      </c>
      <c r="M18" s="76">
        <v>0</v>
      </c>
      <c r="N18" s="76">
        <v>0</v>
      </c>
      <c r="O18" s="76">
        <v>0</v>
      </c>
      <c r="P18" s="76"/>
      <c r="Q18" s="76"/>
      <c r="R18" s="34"/>
      <c r="S18" s="34"/>
    </row>
    <row r="19" spans="2:19" s="4" customFormat="1" ht="23.25" customHeight="1">
      <c r="B19" s="78">
        <v>41432</v>
      </c>
      <c r="C19" s="76">
        <v>15000000</v>
      </c>
      <c r="D19" s="76">
        <v>0</v>
      </c>
      <c r="E19" s="76">
        <v>0</v>
      </c>
      <c r="F19" s="76">
        <v>15000000</v>
      </c>
      <c r="G19" s="76"/>
      <c r="H19" s="77">
        <v>0.0993</v>
      </c>
      <c r="I19" s="76">
        <v>0</v>
      </c>
      <c r="J19" s="76">
        <v>126505.49</v>
      </c>
      <c r="K19" s="76">
        <v>126505.49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34">
        <v>0</v>
      </c>
      <c r="S19" s="34">
        <v>0</v>
      </c>
    </row>
    <row r="20" spans="2:19" s="4" customFormat="1" ht="23.25" customHeight="1">
      <c r="B20" s="78">
        <v>41435</v>
      </c>
      <c r="C20" s="76">
        <v>15000000</v>
      </c>
      <c r="D20" s="76">
        <v>0</v>
      </c>
      <c r="E20" s="76">
        <v>8000000</v>
      </c>
      <c r="F20" s="76">
        <v>7000000</v>
      </c>
      <c r="G20" s="76"/>
      <c r="H20" s="77">
        <v>0.0993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34">
        <v>0</v>
      </c>
      <c r="S20" s="34">
        <v>0</v>
      </c>
    </row>
    <row r="21" spans="2:19" s="4" customFormat="1" ht="23.25" customHeight="1">
      <c r="B21" s="78">
        <v>41445</v>
      </c>
      <c r="C21" s="76">
        <v>7000000</v>
      </c>
      <c r="D21" s="76">
        <v>0</v>
      </c>
      <c r="E21" s="76">
        <v>7000000</v>
      </c>
      <c r="F21" s="76">
        <v>0</v>
      </c>
      <c r="G21" s="76"/>
      <c r="H21" s="77">
        <v>0.0993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34">
        <v>0</v>
      </c>
      <c r="S21" s="34">
        <v>0</v>
      </c>
    </row>
    <row r="22" spans="2:19" s="4" customFormat="1" ht="23.25" customHeight="1">
      <c r="B22" s="31" t="s">
        <v>37</v>
      </c>
      <c r="C22" s="76" t="s">
        <v>18</v>
      </c>
      <c r="D22" s="32">
        <f>D11+D12+D13+D14+D16</f>
        <v>5000000</v>
      </c>
      <c r="E22" s="32">
        <f>E11+E12+E13+E14+E20+E21</f>
        <v>23000000</v>
      </c>
      <c r="F22" s="32">
        <f>C10+D22-E22</f>
        <v>0</v>
      </c>
      <c r="G22" s="32"/>
      <c r="H22" s="85">
        <v>0.0993</v>
      </c>
      <c r="I22" s="32">
        <f>I11</f>
        <v>0</v>
      </c>
      <c r="J22" s="32">
        <f>J11+J12+J13+J14+J15+J17+J18+J19</f>
        <v>615932.0700000001</v>
      </c>
      <c r="K22" s="32">
        <f>K11+K12+K13+K14+K15+K17+K18+K19</f>
        <v>615932.0700000001</v>
      </c>
      <c r="L22" s="32">
        <f aca="true" t="shared" si="2" ref="L22:S22">L11</f>
        <v>0</v>
      </c>
      <c r="M22" s="32">
        <f t="shared" si="2"/>
        <v>0</v>
      </c>
      <c r="N22" s="32">
        <f t="shared" si="2"/>
        <v>0</v>
      </c>
      <c r="O22" s="32">
        <f t="shared" si="2"/>
        <v>0</v>
      </c>
      <c r="P22" s="32">
        <f t="shared" si="2"/>
        <v>0</v>
      </c>
      <c r="Q22" s="32">
        <f t="shared" si="2"/>
        <v>0</v>
      </c>
      <c r="R22" s="32">
        <f t="shared" si="2"/>
        <v>0</v>
      </c>
      <c r="S22" s="32">
        <f t="shared" si="2"/>
        <v>0</v>
      </c>
    </row>
    <row r="23" spans="2:19" s="4" customFormat="1" ht="23.25" customHeight="1">
      <c r="B23" s="101" t="s">
        <v>15</v>
      </c>
      <c r="C23" s="102"/>
      <c r="D23" s="102"/>
      <c r="E23" s="102"/>
      <c r="F23" s="32"/>
      <c r="G23" s="32"/>
      <c r="H23" s="85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2:19" s="4" customFormat="1" ht="23.25" customHeight="1">
      <c r="B24" s="28" t="s">
        <v>41</v>
      </c>
      <c r="C24" s="29"/>
      <c r="D24" s="29"/>
      <c r="E24" s="29"/>
      <c r="F24" s="32"/>
      <c r="G24" s="32"/>
      <c r="H24" s="85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2:19" s="4" customFormat="1" ht="23.25" customHeight="1">
      <c r="B25" s="31" t="s">
        <v>16</v>
      </c>
      <c r="C25" s="32">
        <v>20000000</v>
      </c>
      <c r="D25" s="32" t="s">
        <v>17</v>
      </c>
      <c r="E25" s="32"/>
      <c r="F25" s="32"/>
      <c r="G25" s="32"/>
      <c r="H25" s="8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2:19" s="4" customFormat="1" ht="23.25" customHeight="1">
      <c r="B26" s="86" t="s">
        <v>42</v>
      </c>
      <c r="C26" s="76">
        <v>20000000</v>
      </c>
      <c r="D26" s="76">
        <v>0</v>
      </c>
      <c r="E26" s="76">
        <v>0</v>
      </c>
      <c r="F26" s="76">
        <f>C26+D26-E26</f>
        <v>20000000</v>
      </c>
      <c r="G26" s="76">
        <v>0</v>
      </c>
      <c r="H26" s="77">
        <v>0.094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</row>
    <row r="27" spans="2:19" s="4" customFormat="1" ht="23.25" customHeight="1">
      <c r="B27" s="86" t="s">
        <v>43</v>
      </c>
      <c r="C27" s="76">
        <f>F26</f>
        <v>20000000</v>
      </c>
      <c r="D27" s="76">
        <v>5000000</v>
      </c>
      <c r="E27" s="76">
        <v>0</v>
      </c>
      <c r="F27" s="76">
        <f>C27+D27-E27</f>
        <v>25000000</v>
      </c>
      <c r="G27" s="76">
        <v>0</v>
      </c>
      <c r="H27" s="77">
        <v>0.094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</row>
    <row r="28" spans="2:19" s="4" customFormat="1" ht="23.25" customHeight="1">
      <c r="B28" s="86" t="s">
        <v>44</v>
      </c>
      <c r="C28" s="76">
        <f>F27</f>
        <v>25000000</v>
      </c>
      <c r="D28" s="76">
        <v>0</v>
      </c>
      <c r="E28" s="76">
        <v>0</v>
      </c>
      <c r="F28" s="76">
        <f>C28+D28-E28</f>
        <v>25000000</v>
      </c>
      <c r="G28" s="76">
        <v>0</v>
      </c>
      <c r="H28" s="77">
        <v>0.094</v>
      </c>
      <c r="I28" s="76">
        <v>0</v>
      </c>
      <c r="J28" s="76">
        <v>159671.23</v>
      </c>
      <c r="K28" s="76">
        <v>159671.23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</row>
    <row r="29" spans="2:19" s="4" customFormat="1" ht="23.25" customHeight="1">
      <c r="B29" s="86" t="s">
        <v>47</v>
      </c>
      <c r="C29" s="76">
        <f>F28</f>
        <v>25000000</v>
      </c>
      <c r="D29" s="76">
        <v>0</v>
      </c>
      <c r="E29" s="76">
        <v>0</v>
      </c>
      <c r="F29" s="76">
        <f>C29+D29-E29</f>
        <v>25000000</v>
      </c>
      <c r="G29" s="76">
        <v>0</v>
      </c>
      <c r="H29" s="77">
        <v>0.094</v>
      </c>
      <c r="I29" s="76">
        <v>0</v>
      </c>
      <c r="J29" s="76">
        <v>175123.29</v>
      </c>
      <c r="K29" s="76">
        <v>175123.29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</row>
    <row r="30" spans="2:19" s="4" customFormat="1" ht="23.25" customHeight="1">
      <c r="B30" s="86" t="s">
        <v>50</v>
      </c>
      <c r="C30" s="76">
        <f>F29</f>
        <v>25000000</v>
      </c>
      <c r="D30" s="76">
        <v>0</v>
      </c>
      <c r="E30" s="76">
        <v>0</v>
      </c>
      <c r="F30" s="76">
        <f>C30+D30-E30</f>
        <v>25000000</v>
      </c>
      <c r="G30" s="76">
        <v>0</v>
      </c>
      <c r="H30" s="77">
        <v>0.094</v>
      </c>
      <c r="I30" s="76">
        <v>0</v>
      </c>
      <c r="J30" s="76">
        <v>199589.03</v>
      </c>
      <c r="K30" s="76">
        <v>199589.03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</row>
    <row r="31" spans="2:19" s="4" customFormat="1" ht="23.25" customHeight="1">
      <c r="B31" s="86" t="s">
        <v>51</v>
      </c>
      <c r="C31" s="76">
        <v>25000000</v>
      </c>
      <c r="D31" s="76">
        <v>0</v>
      </c>
      <c r="E31" s="76">
        <v>0</v>
      </c>
      <c r="F31" s="76">
        <v>25000000</v>
      </c>
      <c r="G31" s="76">
        <v>0</v>
      </c>
      <c r="H31" s="77">
        <v>0.094</v>
      </c>
      <c r="I31" s="76">
        <v>0</v>
      </c>
      <c r="J31" s="76">
        <v>193150.68</v>
      </c>
      <c r="K31" s="76">
        <v>193150.68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</row>
    <row r="32" spans="2:19" s="4" customFormat="1" ht="23.25" customHeight="1">
      <c r="B32" s="86" t="s">
        <v>55</v>
      </c>
      <c r="C32" s="76">
        <v>25000000</v>
      </c>
      <c r="D32" s="76">
        <v>0</v>
      </c>
      <c r="E32" s="76">
        <v>0</v>
      </c>
      <c r="F32" s="76">
        <v>25000000</v>
      </c>
      <c r="G32" s="76">
        <v>0</v>
      </c>
      <c r="H32" s="77">
        <v>0.094</v>
      </c>
      <c r="I32" s="76">
        <v>0</v>
      </c>
      <c r="J32" s="76">
        <v>199589.04</v>
      </c>
      <c r="K32" s="76">
        <v>199589.04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</row>
    <row r="33" spans="2:19" s="4" customFormat="1" ht="23.25" customHeight="1">
      <c r="B33" s="31" t="s">
        <v>39</v>
      </c>
      <c r="C33" s="80" t="s">
        <v>18</v>
      </c>
      <c r="D33" s="32">
        <f>D26+D27+D28</f>
        <v>5000000</v>
      </c>
      <c r="E33" s="32">
        <f>E26+E27+E28</f>
        <v>0</v>
      </c>
      <c r="F33" s="80">
        <f>C25+D33-E33</f>
        <v>25000000</v>
      </c>
      <c r="G33" s="32">
        <v>0</v>
      </c>
      <c r="H33" s="85">
        <v>0.094</v>
      </c>
      <c r="I33" s="32">
        <v>0</v>
      </c>
      <c r="J33" s="32">
        <f>J26+J27+J28+J29+J30+J31+J32</f>
        <v>927123.27</v>
      </c>
      <c r="K33" s="32">
        <f>K26+K27+K28+K29+K30+K31+K32</f>
        <v>927123.27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</row>
    <row r="34" spans="2:19" s="4" customFormat="1" ht="23.25" customHeight="1">
      <c r="B34" s="31" t="s">
        <v>15</v>
      </c>
      <c r="C34" s="80"/>
      <c r="D34" s="32"/>
      <c r="E34" s="32"/>
      <c r="F34" s="80"/>
      <c r="G34" s="32"/>
      <c r="H34" s="85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2:19" s="4" customFormat="1" ht="23.25" customHeight="1">
      <c r="B35" s="88" t="s">
        <v>56</v>
      </c>
      <c r="C35" s="80"/>
      <c r="D35" s="32"/>
      <c r="E35" s="32"/>
      <c r="F35" s="80"/>
      <c r="G35" s="32"/>
      <c r="H35" s="85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2:19" s="4" customFormat="1" ht="23.25" customHeight="1">
      <c r="B36" s="90" t="s">
        <v>16</v>
      </c>
      <c r="C36" s="80">
        <v>0</v>
      </c>
      <c r="D36" s="32">
        <v>0</v>
      </c>
      <c r="E36" s="32">
        <v>0</v>
      </c>
      <c r="F36" s="80">
        <v>0</v>
      </c>
      <c r="G36" s="32">
        <v>0</v>
      </c>
      <c r="H36" s="85">
        <v>0.1</v>
      </c>
      <c r="I36" s="32">
        <v>0</v>
      </c>
      <c r="J36" s="32">
        <v>0</v>
      </c>
      <c r="K36" s="32"/>
      <c r="L36" s="32"/>
      <c r="M36" s="32"/>
      <c r="N36" s="32"/>
      <c r="O36" s="32"/>
      <c r="P36" s="32"/>
      <c r="Q36" s="32"/>
      <c r="R36" s="32"/>
      <c r="S36" s="32"/>
    </row>
    <row r="37" spans="2:19" s="4" customFormat="1" ht="23.25" customHeight="1">
      <c r="B37" s="78">
        <v>41429</v>
      </c>
      <c r="C37" s="89">
        <v>0</v>
      </c>
      <c r="D37" s="76">
        <v>10000000</v>
      </c>
      <c r="E37" s="76">
        <v>0</v>
      </c>
      <c r="F37" s="76">
        <f>C37+D37-E37</f>
        <v>10000000</v>
      </c>
      <c r="G37" s="76">
        <v>0</v>
      </c>
      <c r="H37" s="77">
        <v>0.1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</row>
    <row r="38" spans="2:19" s="4" customFormat="1" ht="23.25" customHeight="1">
      <c r="B38" s="92">
        <v>41442</v>
      </c>
      <c r="C38" s="89">
        <v>10000000</v>
      </c>
      <c r="D38" s="76">
        <v>10000000</v>
      </c>
      <c r="E38" s="76">
        <v>0</v>
      </c>
      <c r="F38" s="76">
        <f>C38+D38-E38</f>
        <v>20000000</v>
      </c>
      <c r="G38" s="76">
        <v>0</v>
      </c>
      <c r="H38" s="77">
        <v>0.1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</row>
    <row r="39" spans="2:19" s="4" customFormat="1" ht="23.25" customHeight="1">
      <c r="B39" s="91" t="s">
        <v>39</v>
      </c>
      <c r="C39" s="80" t="s">
        <v>18</v>
      </c>
      <c r="D39" s="80">
        <f>D37+D38</f>
        <v>20000000</v>
      </c>
      <c r="E39" s="80">
        <v>0</v>
      </c>
      <c r="F39" s="80">
        <f>C36+D39-E39</f>
        <v>20000000</v>
      </c>
      <c r="G39" s="80">
        <v>0</v>
      </c>
      <c r="H39" s="85">
        <v>0.1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32">
        <v>0</v>
      </c>
      <c r="S39" s="32">
        <v>0</v>
      </c>
    </row>
    <row r="40" spans="2:19" ht="27.75" customHeight="1">
      <c r="B40" s="38" t="s">
        <v>20</v>
      </c>
      <c r="C40" s="39"/>
      <c r="D40" s="39"/>
      <c r="E40" s="39"/>
      <c r="F40" s="39"/>
      <c r="G40" s="39"/>
      <c r="H40" s="40"/>
      <c r="I40" s="39"/>
      <c r="J40" s="39"/>
      <c r="K40" s="39"/>
      <c r="L40" s="39"/>
      <c r="M40" s="39"/>
      <c r="N40" s="40"/>
      <c r="O40" s="39"/>
      <c r="P40" s="39"/>
      <c r="Q40" s="39"/>
      <c r="R40" s="39"/>
      <c r="S40" s="39"/>
    </row>
    <row r="41" spans="2:19" s="3" customFormat="1" ht="23.25" customHeight="1">
      <c r="B41" s="31" t="s">
        <v>16</v>
      </c>
      <c r="C41" s="41">
        <f>C25+C10</f>
        <v>38000000</v>
      </c>
      <c r="D41" s="32"/>
      <c r="E41" s="32"/>
      <c r="F41" s="32"/>
      <c r="G41" s="32"/>
      <c r="H41" s="42"/>
      <c r="I41" s="32">
        <v>0</v>
      </c>
      <c r="J41" s="32"/>
      <c r="K41" s="32"/>
      <c r="L41" s="33"/>
      <c r="M41" s="33"/>
      <c r="N41" s="43"/>
      <c r="O41" s="33">
        <v>0</v>
      </c>
      <c r="P41" s="33" t="s">
        <v>17</v>
      </c>
      <c r="Q41" s="33" t="s">
        <v>17</v>
      </c>
      <c r="R41" s="33" t="s">
        <v>17</v>
      </c>
      <c r="S41" s="33"/>
    </row>
    <row r="42" spans="2:19" s="83" customFormat="1" ht="23.25" customHeight="1">
      <c r="B42" s="36" t="s">
        <v>38</v>
      </c>
      <c r="C42" s="81">
        <f>C41</f>
        <v>38000000</v>
      </c>
      <c r="D42" s="34">
        <f>D26+D11</f>
        <v>0</v>
      </c>
      <c r="E42" s="34">
        <f>E26+E11</f>
        <v>2000000</v>
      </c>
      <c r="F42" s="34">
        <f aca="true" t="shared" si="3" ref="F42:F47">C42+D42-E42</f>
        <v>36000000</v>
      </c>
      <c r="G42" s="34">
        <v>0</v>
      </c>
      <c r="H42" s="79"/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</row>
    <row r="43" spans="2:19" s="83" customFormat="1" ht="23.25" customHeight="1">
      <c r="B43" s="36" t="s">
        <v>45</v>
      </c>
      <c r="C43" s="81">
        <f>F42</f>
        <v>36000000</v>
      </c>
      <c r="D43" s="34">
        <f>D27+D28+D12+D13+D14</f>
        <v>8000000</v>
      </c>
      <c r="E43" s="34">
        <f>E27+E28+E12+E13+E14</f>
        <v>6000000</v>
      </c>
      <c r="F43" s="34">
        <f t="shared" si="3"/>
        <v>38000000</v>
      </c>
      <c r="G43" s="34">
        <v>0</v>
      </c>
      <c r="H43" s="79"/>
      <c r="I43" s="34">
        <v>0</v>
      </c>
      <c r="J43" s="34">
        <f>J28+J12</f>
        <v>310389.58</v>
      </c>
      <c r="K43" s="34">
        <f>K28+K12</f>
        <v>310389.58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</row>
    <row r="44" spans="2:19" s="83" customFormat="1" ht="23.25" customHeight="1">
      <c r="B44" s="36" t="s">
        <v>46</v>
      </c>
      <c r="C44" s="81">
        <f>F43</f>
        <v>38000000</v>
      </c>
      <c r="D44" s="34">
        <v>0</v>
      </c>
      <c r="E44" s="34">
        <v>0</v>
      </c>
      <c r="F44" s="34">
        <f t="shared" si="3"/>
        <v>38000000</v>
      </c>
      <c r="G44" s="34">
        <v>0</v>
      </c>
      <c r="H44" s="79"/>
      <c r="I44" s="34">
        <v>0</v>
      </c>
      <c r="J44" s="34">
        <f>J29+J15</f>
        <v>282312.88</v>
      </c>
      <c r="K44" s="34">
        <f>K29+K15</f>
        <v>282312.88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</row>
    <row r="45" spans="2:19" s="83" customFormat="1" ht="23.25" customHeight="1">
      <c r="B45" s="36" t="s">
        <v>48</v>
      </c>
      <c r="C45" s="81">
        <f>F44</f>
        <v>38000000</v>
      </c>
      <c r="D45" s="34">
        <f>D16</f>
        <v>2000000</v>
      </c>
      <c r="E45" s="34">
        <f>E16</f>
        <v>0</v>
      </c>
      <c r="F45" s="34">
        <f t="shared" si="3"/>
        <v>40000000</v>
      </c>
      <c r="G45" s="34">
        <v>0</v>
      </c>
      <c r="H45" s="79"/>
      <c r="I45" s="34">
        <v>0</v>
      </c>
      <c r="J45" s="34">
        <f>J30+J17</f>
        <v>309227.12</v>
      </c>
      <c r="K45" s="34">
        <v>309227.12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</row>
    <row r="46" spans="2:19" s="83" customFormat="1" ht="23.25" customHeight="1">
      <c r="B46" s="36" t="s">
        <v>52</v>
      </c>
      <c r="C46" s="81">
        <v>40000000</v>
      </c>
      <c r="D46" s="34">
        <v>0</v>
      </c>
      <c r="E46" s="34">
        <v>0</v>
      </c>
      <c r="F46" s="34">
        <f t="shared" si="3"/>
        <v>40000000</v>
      </c>
      <c r="G46" s="34">
        <v>0</v>
      </c>
      <c r="H46" s="79"/>
      <c r="I46" s="34">
        <v>0</v>
      </c>
      <c r="J46" s="34">
        <v>315031.23</v>
      </c>
      <c r="K46" s="34">
        <v>315031.23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</row>
    <row r="47" spans="2:19" s="83" customFormat="1" ht="23.25" customHeight="1">
      <c r="B47" s="36" t="s">
        <v>53</v>
      </c>
      <c r="C47" s="81">
        <v>40000000</v>
      </c>
      <c r="D47" s="34">
        <v>20000000</v>
      </c>
      <c r="E47" s="34">
        <v>15000000</v>
      </c>
      <c r="F47" s="34">
        <f t="shared" si="3"/>
        <v>45000000</v>
      </c>
      <c r="G47" s="34">
        <v>0</v>
      </c>
      <c r="H47" s="79"/>
      <c r="I47" s="34">
        <v>0</v>
      </c>
      <c r="J47" s="34">
        <v>326094.53</v>
      </c>
      <c r="K47" s="34">
        <v>326094.53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</row>
    <row r="48" spans="2:19" s="4" customFormat="1" ht="23.25" customHeight="1">
      <c r="B48" s="44" t="s">
        <v>21</v>
      </c>
      <c r="C48" s="32" t="s">
        <v>18</v>
      </c>
      <c r="D48" s="32">
        <v>30000000</v>
      </c>
      <c r="E48" s="32">
        <f>E42+E43+E45+E47</f>
        <v>23000000</v>
      </c>
      <c r="F48" s="32">
        <f>C41+D48-E48</f>
        <v>45000000</v>
      </c>
      <c r="G48" s="32">
        <f aca="true" t="shared" si="4" ref="G48:S48">G42</f>
        <v>0</v>
      </c>
      <c r="H48" s="32"/>
      <c r="I48" s="32">
        <f t="shared" si="4"/>
        <v>0</v>
      </c>
      <c r="J48" s="32">
        <f>J33+J22</f>
        <v>1543055.34</v>
      </c>
      <c r="K48" s="32">
        <f>K33+K22</f>
        <v>1543055.34</v>
      </c>
      <c r="L48" s="32">
        <f t="shared" si="4"/>
        <v>0</v>
      </c>
      <c r="M48" s="32">
        <f t="shared" si="4"/>
        <v>0</v>
      </c>
      <c r="N48" s="32">
        <f t="shared" si="4"/>
        <v>0</v>
      </c>
      <c r="O48" s="32">
        <f t="shared" si="4"/>
        <v>0</v>
      </c>
      <c r="P48" s="32">
        <f t="shared" si="4"/>
        <v>0</v>
      </c>
      <c r="Q48" s="32">
        <f t="shared" si="4"/>
        <v>0</v>
      </c>
      <c r="R48" s="32">
        <f t="shared" si="4"/>
        <v>0</v>
      </c>
      <c r="S48" s="32">
        <f t="shared" si="4"/>
        <v>0</v>
      </c>
    </row>
    <row r="49" spans="2:19" s="4" customFormat="1" ht="36" customHeight="1">
      <c r="B49" s="45" t="s">
        <v>23</v>
      </c>
      <c r="C49" s="34" t="s">
        <v>22</v>
      </c>
      <c r="D49" s="34">
        <v>0</v>
      </c>
      <c r="E49" s="34">
        <v>0</v>
      </c>
      <c r="F49" s="34">
        <v>0</v>
      </c>
      <c r="G49" s="34">
        <v>0</v>
      </c>
      <c r="H49" s="35"/>
      <c r="I49" s="32" t="s">
        <v>22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2" t="s">
        <v>22</v>
      </c>
      <c r="P49" s="34">
        <v>0</v>
      </c>
      <c r="Q49" s="34">
        <v>0</v>
      </c>
      <c r="R49" s="34">
        <v>0</v>
      </c>
      <c r="S49" s="34">
        <v>0</v>
      </c>
    </row>
    <row r="50" spans="2:19" ht="23.25" customHeight="1">
      <c r="B50" s="28" t="s">
        <v>24</v>
      </c>
      <c r="C50" s="46"/>
      <c r="D50" s="29"/>
      <c r="E50" s="29"/>
      <c r="F50" s="29"/>
      <c r="G50" s="29"/>
      <c r="H50" s="30"/>
      <c r="I50" s="29"/>
      <c r="J50" s="29"/>
      <c r="K50" s="29"/>
      <c r="L50" s="29"/>
      <c r="M50" s="29"/>
      <c r="N50" s="30"/>
      <c r="O50" s="29"/>
      <c r="P50" s="29"/>
      <c r="Q50" s="29"/>
      <c r="R50" s="29"/>
      <c r="S50" s="29"/>
    </row>
    <row r="51" spans="2:19" ht="23.25" customHeight="1">
      <c r="B51" s="28" t="s">
        <v>25</v>
      </c>
      <c r="C51" s="29"/>
      <c r="D51" s="29"/>
      <c r="E51" s="29"/>
      <c r="F51" s="29"/>
      <c r="G51" s="29"/>
      <c r="H51" s="30"/>
      <c r="I51" s="29"/>
      <c r="J51" s="29"/>
      <c r="K51" s="29"/>
      <c r="L51" s="29"/>
      <c r="M51" s="29"/>
      <c r="N51" s="30"/>
      <c r="O51" s="29"/>
      <c r="P51" s="29"/>
      <c r="Q51" s="29"/>
      <c r="R51" s="29"/>
      <c r="S51" s="29"/>
    </row>
    <row r="52" spans="2:19" s="3" customFormat="1" ht="23.25" customHeight="1">
      <c r="B52" s="31" t="s">
        <v>16</v>
      </c>
      <c r="C52" s="47">
        <v>0</v>
      </c>
      <c r="D52" s="47" t="s">
        <v>17</v>
      </c>
      <c r="E52" s="47"/>
      <c r="F52" s="47"/>
      <c r="G52" s="47"/>
      <c r="H52" s="42"/>
      <c r="I52" s="47">
        <v>0</v>
      </c>
      <c r="J52" s="47" t="s">
        <v>17</v>
      </c>
      <c r="K52" s="47" t="s">
        <v>17</v>
      </c>
      <c r="L52" s="48"/>
      <c r="M52" s="48"/>
      <c r="N52" s="43"/>
      <c r="O52" s="48">
        <v>0</v>
      </c>
      <c r="P52" s="48" t="s">
        <v>17</v>
      </c>
      <c r="Q52" s="48" t="s">
        <v>17</v>
      </c>
      <c r="R52" s="48" t="s">
        <v>17</v>
      </c>
      <c r="S52" s="48"/>
    </row>
    <row r="53" spans="2:19" s="3" customFormat="1" ht="23.25" customHeight="1">
      <c r="B53" s="82" t="s">
        <v>38</v>
      </c>
      <c r="C53" s="32">
        <v>0</v>
      </c>
      <c r="D53" s="76">
        <v>0</v>
      </c>
      <c r="E53" s="76">
        <v>0</v>
      </c>
      <c r="F53" s="76">
        <f>C52+D53-E53</f>
        <v>0</v>
      </c>
      <c r="G53" s="76">
        <v>0</v>
      </c>
      <c r="H53" s="77"/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34">
        <v>0</v>
      </c>
    </row>
    <row r="54" spans="2:19" s="3" customFormat="1" ht="23.25" customHeight="1">
      <c r="B54" s="82" t="s">
        <v>45</v>
      </c>
      <c r="C54" s="32">
        <v>0</v>
      </c>
      <c r="D54" s="76">
        <v>0</v>
      </c>
      <c r="E54" s="76">
        <v>0</v>
      </c>
      <c r="F54" s="76">
        <f>C53+D54-E54</f>
        <v>0</v>
      </c>
      <c r="G54" s="76">
        <v>0</v>
      </c>
      <c r="H54" s="77"/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34">
        <v>0</v>
      </c>
    </row>
    <row r="55" spans="2:19" s="3" customFormat="1" ht="23.25" customHeight="1">
      <c r="B55" s="82" t="s">
        <v>46</v>
      </c>
      <c r="C55" s="32">
        <v>0</v>
      </c>
      <c r="D55" s="76">
        <v>0</v>
      </c>
      <c r="E55" s="76">
        <v>0</v>
      </c>
      <c r="F55" s="76">
        <f>C54+D55-E55</f>
        <v>0</v>
      </c>
      <c r="G55" s="76">
        <v>0</v>
      </c>
      <c r="H55" s="77"/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34">
        <v>0</v>
      </c>
    </row>
    <row r="56" spans="2:19" s="3" customFormat="1" ht="23.25" customHeight="1">
      <c r="B56" s="82" t="s">
        <v>48</v>
      </c>
      <c r="C56" s="32">
        <v>0</v>
      </c>
      <c r="D56" s="76">
        <v>0</v>
      </c>
      <c r="E56" s="76">
        <v>0</v>
      </c>
      <c r="F56" s="76">
        <f>C55+D56-E56</f>
        <v>0</v>
      </c>
      <c r="G56" s="76">
        <v>0</v>
      </c>
      <c r="H56" s="77"/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34">
        <v>0</v>
      </c>
    </row>
    <row r="57" spans="2:19" s="3" customFormat="1" ht="23.25" customHeight="1">
      <c r="B57" s="82" t="s">
        <v>52</v>
      </c>
      <c r="C57" s="32">
        <v>0</v>
      </c>
      <c r="D57" s="76">
        <v>0</v>
      </c>
      <c r="E57" s="76">
        <v>0</v>
      </c>
      <c r="F57" s="76">
        <v>0</v>
      </c>
      <c r="G57" s="76">
        <v>0</v>
      </c>
      <c r="H57" s="77"/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34">
        <v>0</v>
      </c>
    </row>
    <row r="58" spans="2:19" s="3" customFormat="1" ht="23.25" customHeight="1">
      <c r="B58" s="82" t="s">
        <v>53</v>
      </c>
      <c r="C58" s="32">
        <v>0</v>
      </c>
      <c r="D58" s="76">
        <v>0</v>
      </c>
      <c r="E58" s="76">
        <v>0</v>
      </c>
      <c r="F58" s="76">
        <v>0</v>
      </c>
      <c r="G58" s="76">
        <v>0</v>
      </c>
      <c r="H58" s="77"/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34">
        <v>0</v>
      </c>
    </row>
    <row r="59" spans="2:19" s="5" customFormat="1" ht="23.25" customHeight="1">
      <c r="B59" s="45" t="s">
        <v>19</v>
      </c>
      <c r="C59" s="47" t="s">
        <v>18</v>
      </c>
      <c r="D59" s="47">
        <v>0</v>
      </c>
      <c r="E59" s="47">
        <v>0</v>
      </c>
      <c r="F59" s="47">
        <v>0</v>
      </c>
      <c r="G59" s="47">
        <v>0</v>
      </c>
      <c r="H59" s="37"/>
      <c r="I59" s="47" t="s">
        <v>18</v>
      </c>
      <c r="J59" s="47">
        <v>0</v>
      </c>
      <c r="K59" s="47">
        <v>0</v>
      </c>
      <c r="L59" s="47">
        <v>0</v>
      </c>
      <c r="M59" s="47">
        <v>0</v>
      </c>
      <c r="N59" s="43">
        <v>0</v>
      </c>
      <c r="O59" s="47" t="s">
        <v>18</v>
      </c>
      <c r="P59" s="47">
        <v>0</v>
      </c>
      <c r="Q59" s="47">
        <v>0</v>
      </c>
      <c r="R59" s="47">
        <v>0</v>
      </c>
      <c r="S59" s="47">
        <v>0</v>
      </c>
    </row>
    <row r="60" spans="2:19" ht="23.25" customHeight="1" thickBot="1">
      <c r="B60" s="28" t="s">
        <v>26</v>
      </c>
      <c r="C60" s="29"/>
      <c r="D60" s="29"/>
      <c r="E60" s="29"/>
      <c r="F60" s="29"/>
      <c r="G60" s="29"/>
      <c r="H60" s="30"/>
      <c r="I60" s="29"/>
      <c r="J60" s="29"/>
      <c r="K60" s="29"/>
      <c r="L60" s="29"/>
      <c r="M60" s="29"/>
      <c r="N60" s="30"/>
      <c r="O60" s="29"/>
      <c r="P60" s="29"/>
      <c r="Q60" s="29"/>
      <c r="R60" s="29"/>
      <c r="S60" s="29"/>
    </row>
    <row r="61" spans="2:19" s="3" customFormat="1" ht="23.25" customHeight="1" thickBot="1">
      <c r="B61" s="31" t="s">
        <v>16</v>
      </c>
      <c r="C61" s="41">
        <v>0</v>
      </c>
      <c r="D61" s="32"/>
      <c r="E61" s="32"/>
      <c r="F61" s="32"/>
      <c r="G61" s="32"/>
      <c r="H61" s="42"/>
      <c r="I61" s="32">
        <v>0</v>
      </c>
      <c r="J61" s="32"/>
      <c r="K61" s="32"/>
      <c r="L61" s="33"/>
      <c r="M61" s="33"/>
      <c r="N61" s="43"/>
      <c r="O61" s="33">
        <v>0</v>
      </c>
      <c r="P61" s="33" t="s">
        <v>17</v>
      </c>
      <c r="Q61" s="33" t="s">
        <v>17</v>
      </c>
      <c r="R61" s="33" t="s">
        <v>17</v>
      </c>
      <c r="S61" s="49"/>
    </row>
    <row r="62" spans="2:19" s="4" customFormat="1" ht="22.5" customHeight="1">
      <c r="B62" s="44" t="s">
        <v>21</v>
      </c>
      <c r="C62" s="32" t="s">
        <v>18</v>
      </c>
      <c r="D62" s="32">
        <v>0</v>
      </c>
      <c r="E62" s="32">
        <v>0</v>
      </c>
      <c r="F62" s="32">
        <v>0</v>
      </c>
      <c r="G62" s="32">
        <v>0</v>
      </c>
      <c r="H62" s="37"/>
      <c r="I62" s="32" t="s">
        <v>18</v>
      </c>
      <c r="J62" s="32">
        <v>0</v>
      </c>
      <c r="K62" s="32">
        <v>0</v>
      </c>
      <c r="L62" s="32">
        <v>0</v>
      </c>
      <c r="M62" s="33">
        <v>0</v>
      </c>
      <c r="N62" s="43">
        <v>0</v>
      </c>
      <c r="O62" s="32" t="s">
        <v>18</v>
      </c>
      <c r="P62" s="33">
        <v>0</v>
      </c>
      <c r="Q62" s="33">
        <v>0</v>
      </c>
      <c r="R62" s="33">
        <v>0</v>
      </c>
      <c r="S62" s="49">
        <v>0</v>
      </c>
    </row>
    <row r="63" spans="2:19" s="4" customFormat="1" ht="35.25" customHeight="1">
      <c r="B63" s="45" t="s">
        <v>23</v>
      </c>
      <c r="C63" s="34" t="s">
        <v>18</v>
      </c>
      <c r="D63" s="34">
        <v>0</v>
      </c>
      <c r="E63" s="34">
        <v>0</v>
      </c>
      <c r="F63" s="34">
        <v>0</v>
      </c>
      <c r="G63" s="34">
        <v>0</v>
      </c>
      <c r="H63" s="35"/>
      <c r="I63" s="34" t="s">
        <v>18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 t="s">
        <v>18</v>
      </c>
      <c r="P63" s="34">
        <v>0</v>
      </c>
      <c r="Q63" s="34">
        <v>0</v>
      </c>
      <c r="R63" s="34">
        <v>0</v>
      </c>
      <c r="S63" s="50">
        <v>0</v>
      </c>
    </row>
    <row r="64" spans="2:19" ht="20.25" customHeight="1">
      <c r="B64" s="28" t="s">
        <v>27</v>
      </c>
      <c r="C64" s="46"/>
      <c r="D64" s="29"/>
      <c r="E64" s="29"/>
      <c r="F64" s="29"/>
      <c r="G64" s="29"/>
      <c r="H64" s="30"/>
      <c r="I64" s="29"/>
      <c r="J64" s="29"/>
      <c r="K64" s="29"/>
      <c r="L64" s="29"/>
      <c r="M64" s="29"/>
      <c r="N64" s="30"/>
      <c r="O64" s="29"/>
      <c r="P64" s="29"/>
      <c r="Q64" s="29"/>
      <c r="R64" s="29"/>
      <c r="S64" s="29"/>
    </row>
    <row r="65" spans="2:19" ht="20.25" customHeight="1">
      <c r="B65" s="28" t="s">
        <v>28</v>
      </c>
      <c r="C65" s="46"/>
      <c r="D65" s="29"/>
      <c r="E65" s="29"/>
      <c r="F65" s="29"/>
      <c r="G65" s="29"/>
      <c r="H65" s="30"/>
      <c r="I65" s="29"/>
      <c r="J65" s="29"/>
      <c r="K65" s="29"/>
      <c r="L65" s="29"/>
      <c r="M65" s="29"/>
      <c r="N65" s="30"/>
      <c r="O65" s="29"/>
      <c r="P65" s="29"/>
      <c r="Q65" s="29"/>
      <c r="R65" s="29"/>
      <c r="S65" s="29"/>
    </row>
    <row r="66" spans="2:19" ht="20.25" customHeight="1">
      <c r="B66" s="31" t="s">
        <v>16</v>
      </c>
      <c r="C66" s="47">
        <v>0</v>
      </c>
      <c r="D66" s="47" t="s">
        <v>17</v>
      </c>
      <c r="E66" s="47"/>
      <c r="F66" s="47"/>
      <c r="G66" s="47"/>
      <c r="H66" s="42"/>
      <c r="I66" s="47">
        <v>0</v>
      </c>
      <c r="J66" s="47" t="s">
        <v>17</v>
      </c>
      <c r="K66" s="47" t="s">
        <v>17</v>
      </c>
      <c r="L66" s="48"/>
      <c r="M66" s="48"/>
      <c r="N66" s="43"/>
      <c r="O66" s="48">
        <v>0</v>
      </c>
      <c r="P66" s="48" t="s">
        <v>17</v>
      </c>
      <c r="Q66" s="48" t="s">
        <v>17</v>
      </c>
      <c r="R66" s="48" t="s">
        <v>17</v>
      </c>
      <c r="S66" s="48"/>
    </row>
    <row r="67" spans="2:19" ht="20.25" customHeight="1">
      <c r="B67" s="82" t="s">
        <v>38</v>
      </c>
      <c r="C67" s="32">
        <v>0</v>
      </c>
      <c r="D67" s="76">
        <v>0</v>
      </c>
      <c r="E67" s="76">
        <v>0</v>
      </c>
      <c r="F67" s="76">
        <f>C66+D67-E67</f>
        <v>0</v>
      </c>
      <c r="G67" s="76">
        <v>0</v>
      </c>
      <c r="H67" s="77"/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34">
        <v>0</v>
      </c>
    </row>
    <row r="68" spans="2:19" ht="20.25" customHeight="1">
      <c r="B68" s="82" t="s">
        <v>45</v>
      </c>
      <c r="C68" s="32">
        <v>0</v>
      </c>
      <c r="D68" s="76">
        <v>0</v>
      </c>
      <c r="E68" s="76">
        <v>0</v>
      </c>
      <c r="F68" s="76">
        <f>C67+D68-E68</f>
        <v>0</v>
      </c>
      <c r="G68" s="76">
        <v>0</v>
      </c>
      <c r="H68" s="77"/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34">
        <v>0</v>
      </c>
    </row>
    <row r="69" spans="2:19" ht="20.25" customHeight="1">
      <c r="B69" s="82" t="s">
        <v>46</v>
      </c>
      <c r="C69" s="32">
        <v>0</v>
      </c>
      <c r="D69" s="76">
        <v>0</v>
      </c>
      <c r="E69" s="76">
        <v>0</v>
      </c>
      <c r="F69" s="76">
        <f>C68+D69-E69</f>
        <v>0</v>
      </c>
      <c r="G69" s="76">
        <v>0</v>
      </c>
      <c r="H69" s="77"/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34">
        <v>0</v>
      </c>
    </row>
    <row r="70" spans="2:19" ht="20.25" customHeight="1">
      <c r="B70" s="82" t="s">
        <v>48</v>
      </c>
      <c r="C70" s="32">
        <v>0</v>
      </c>
      <c r="D70" s="76">
        <v>0</v>
      </c>
      <c r="E70" s="76">
        <v>0</v>
      </c>
      <c r="F70" s="76">
        <f>C69+D70-E70</f>
        <v>0</v>
      </c>
      <c r="G70" s="76">
        <v>0</v>
      </c>
      <c r="H70" s="77"/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34">
        <v>0</v>
      </c>
    </row>
    <row r="71" spans="2:19" ht="20.25" customHeight="1">
      <c r="B71" s="82" t="s">
        <v>52</v>
      </c>
      <c r="C71" s="32">
        <v>0</v>
      </c>
      <c r="D71" s="76">
        <v>0</v>
      </c>
      <c r="E71" s="76">
        <v>0</v>
      </c>
      <c r="F71" s="76">
        <v>0</v>
      </c>
      <c r="G71" s="76">
        <v>0</v>
      </c>
      <c r="H71" s="77"/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34">
        <v>0</v>
      </c>
    </row>
    <row r="72" spans="2:19" ht="20.25" customHeight="1">
      <c r="B72" s="82" t="s">
        <v>53</v>
      </c>
      <c r="C72" s="32">
        <v>0</v>
      </c>
      <c r="D72" s="76">
        <v>0</v>
      </c>
      <c r="E72" s="76">
        <v>0</v>
      </c>
      <c r="F72" s="76">
        <v>0</v>
      </c>
      <c r="G72" s="76">
        <v>0</v>
      </c>
      <c r="H72" s="77"/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34">
        <v>0</v>
      </c>
    </row>
    <row r="73" spans="2:19" ht="20.25" customHeight="1">
      <c r="B73" s="45" t="s">
        <v>19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37"/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3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</row>
    <row r="74" spans="2:19" ht="23.25" customHeight="1">
      <c r="B74" s="28" t="s">
        <v>29</v>
      </c>
      <c r="C74" s="29"/>
      <c r="D74" s="29"/>
      <c r="E74" s="29"/>
      <c r="F74" s="29"/>
      <c r="G74" s="29"/>
      <c r="H74" s="30"/>
      <c r="I74" s="29"/>
      <c r="J74" s="29"/>
      <c r="K74" s="29"/>
      <c r="L74" s="29"/>
      <c r="M74" s="29"/>
      <c r="N74" s="30"/>
      <c r="O74" s="29"/>
      <c r="P74" s="29"/>
      <c r="Q74" s="29"/>
      <c r="R74" s="29"/>
      <c r="S74" s="29"/>
    </row>
    <row r="75" spans="2:19" s="3" customFormat="1" ht="23.25" customHeight="1">
      <c r="B75" s="31" t="s">
        <v>16</v>
      </c>
      <c r="C75" s="41">
        <v>0</v>
      </c>
      <c r="D75" s="32"/>
      <c r="E75" s="32"/>
      <c r="F75" s="32"/>
      <c r="G75" s="32"/>
      <c r="H75" s="42"/>
      <c r="I75" s="32">
        <v>0</v>
      </c>
      <c r="J75" s="32"/>
      <c r="K75" s="32"/>
      <c r="L75" s="33"/>
      <c r="M75" s="33"/>
      <c r="N75" s="43"/>
      <c r="O75" s="33">
        <v>0</v>
      </c>
      <c r="P75" s="33" t="s">
        <v>17</v>
      </c>
      <c r="Q75" s="33" t="s">
        <v>17</v>
      </c>
      <c r="R75" s="33" t="s">
        <v>17</v>
      </c>
      <c r="S75" s="33"/>
    </row>
    <row r="76" spans="2:19" s="3" customFormat="1" ht="23.25" customHeight="1">
      <c r="B76" s="82" t="s">
        <v>38</v>
      </c>
      <c r="C76" s="32">
        <v>0</v>
      </c>
      <c r="D76" s="76">
        <v>0</v>
      </c>
      <c r="E76" s="76">
        <v>0</v>
      </c>
      <c r="F76" s="76">
        <f>C75+D76-E76</f>
        <v>0</v>
      </c>
      <c r="G76" s="76">
        <v>0</v>
      </c>
      <c r="H76" s="77"/>
      <c r="I76" s="76">
        <v>0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0</v>
      </c>
      <c r="R76" s="76">
        <v>0</v>
      </c>
      <c r="S76" s="34">
        <v>0</v>
      </c>
    </row>
    <row r="77" spans="2:19" s="3" customFormat="1" ht="23.25" customHeight="1">
      <c r="B77" s="82" t="s">
        <v>45</v>
      </c>
      <c r="C77" s="32">
        <v>0</v>
      </c>
      <c r="D77" s="76">
        <v>0</v>
      </c>
      <c r="E77" s="76">
        <v>0</v>
      </c>
      <c r="F77" s="76">
        <f>C76+D77-E77</f>
        <v>0</v>
      </c>
      <c r="G77" s="76">
        <v>0</v>
      </c>
      <c r="H77" s="77"/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34">
        <v>0</v>
      </c>
    </row>
    <row r="78" spans="2:19" s="3" customFormat="1" ht="23.25" customHeight="1">
      <c r="B78" s="82" t="s">
        <v>46</v>
      </c>
      <c r="C78" s="32">
        <v>0</v>
      </c>
      <c r="D78" s="76">
        <v>0</v>
      </c>
      <c r="E78" s="76">
        <v>0</v>
      </c>
      <c r="F78" s="76">
        <f>C77+D78-E78</f>
        <v>0</v>
      </c>
      <c r="G78" s="76">
        <v>0</v>
      </c>
      <c r="H78" s="77"/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0</v>
      </c>
      <c r="R78" s="76">
        <v>0</v>
      </c>
      <c r="S78" s="34">
        <v>0</v>
      </c>
    </row>
    <row r="79" spans="2:19" s="3" customFormat="1" ht="23.25" customHeight="1">
      <c r="B79" s="82" t="s">
        <v>48</v>
      </c>
      <c r="C79" s="32">
        <v>0</v>
      </c>
      <c r="D79" s="76">
        <v>0</v>
      </c>
      <c r="E79" s="76">
        <v>0</v>
      </c>
      <c r="F79" s="76">
        <f>C78+D79-E79</f>
        <v>0</v>
      </c>
      <c r="G79" s="76">
        <v>0</v>
      </c>
      <c r="H79" s="77"/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34">
        <v>0</v>
      </c>
    </row>
    <row r="80" spans="2:19" s="3" customFormat="1" ht="23.25" customHeight="1">
      <c r="B80" s="82" t="s">
        <v>52</v>
      </c>
      <c r="C80" s="32">
        <v>0</v>
      </c>
      <c r="D80" s="76">
        <v>0</v>
      </c>
      <c r="E80" s="76">
        <v>0</v>
      </c>
      <c r="F80" s="76">
        <v>0</v>
      </c>
      <c r="G80" s="76">
        <v>0</v>
      </c>
      <c r="H80" s="77"/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34">
        <v>0</v>
      </c>
    </row>
    <row r="81" spans="2:19" s="3" customFormat="1" ht="23.25" customHeight="1">
      <c r="B81" s="82" t="s">
        <v>53</v>
      </c>
      <c r="C81" s="32">
        <v>0</v>
      </c>
      <c r="D81" s="76">
        <v>0</v>
      </c>
      <c r="E81" s="76">
        <v>0</v>
      </c>
      <c r="F81" s="76">
        <v>0</v>
      </c>
      <c r="G81" s="76">
        <v>0</v>
      </c>
      <c r="H81" s="77"/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34">
        <v>0</v>
      </c>
    </row>
    <row r="82" spans="2:19" s="4" customFormat="1" ht="23.25" customHeight="1">
      <c r="B82" s="44" t="s">
        <v>21</v>
      </c>
      <c r="C82" s="32" t="s">
        <v>22</v>
      </c>
      <c r="D82" s="32">
        <v>0</v>
      </c>
      <c r="E82" s="32">
        <v>0</v>
      </c>
      <c r="F82" s="32">
        <v>0</v>
      </c>
      <c r="G82" s="32">
        <v>0</v>
      </c>
      <c r="H82" s="32"/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</row>
    <row r="83" spans="2:19" s="4" customFormat="1" ht="32.25" customHeight="1">
      <c r="B83" s="45" t="s">
        <v>23</v>
      </c>
      <c r="C83" s="34" t="s">
        <v>18</v>
      </c>
      <c r="D83" s="34">
        <v>0</v>
      </c>
      <c r="E83" s="34">
        <v>0</v>
      </c>
      <c r="F83" s="34">
        <v>0</v>
      </c>
      <c r="G83" s="34">
        <v>0</v>
      </c>
      <c r="H83" s="35"/>
      <c r="I83" s="34" t="s">
        <v>18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 t="s">
        <v>18</v>
      </c>
      <c r="P83" s="34">
        <v>0</v>
      </c>
      <c r="Q83" s="34">
        <v>0</v>
      </c>
      <c r="R83" s="34">
        <v>0</v>
      </c>
      <c r="S83" s="34">
        <v>0</v>
      </c>
    </row>
    <row r="84" spans="2:19" ht="23.25" customHeight="1">
      <c r="B84" s="28" t="s">
        <v>30</v>
      </c>
      <c r="C84" s="29"/>
      <c r="D84" s="29"/>
      <c r="E84" s="29"/>
      <c r="F84" s="29"/>
      <c r="G84" s="29"/>
      <c r="H84" s="30"/>
      <c r="I84" s="29"/>
      <c r="J84" s="29"/>
      <c r="K84" s="29"/>
      <c r="L84" s="29"/>
      <c r="M84" s="29"/>
      <c r="N84" s="30"/>
      <c r="O84" s="29"/>
      <c r="P84" s="29"/>
      <c r="Q84" s="29"/>
      <c r="R84" s="29"/>
      <c r="S84" s="29"/>
    </row>
    <row r="85" spans="2:19" s="7" customFormat="1" ht="23.25" customHeight="1">
      <c r="B85" s="31" t="s">
        <v>16</v>
      </c>
      <c r="C85" s="84">
        <f>C41+C61+C75</f>
        <v>38000000</v>
      </c>
      <c r="D85" s="51"/>
      <c r="E85" s="51"/>
      <c r="F85" s="51"/>
      <c r="G85" s="41"/>
      <c r="H85" s="52"/>
      <c r="I85" s="81">
        <v>0</v>
      </c>
      <c r="J85" s="41"/>
      <c r="K85" s="41"/>
      <c r="L85" s="41"/>
      <c r="M85" s="41"/>
      <c r="N85" s="52"/>
      <c r="O85" s="81">
        <v>0</v>
      </c>
      <c r="P85" s="41"/>
      <c r="Q85" s="41"/>
      <c r="R85" s="41"/>
      <c r="S85" s="41"/>
    </row>
    <row r="86" spans="2:19" s="4" customFormat="1" ht="23.25" customHeight="1">
      <c r="B86" s="36" t="s">
        <v>38</v>
      </c>
      <c r="C86" s="84">
        <f>C85</f>
        <v>38000000</v>
      </c>
      <c r="D86" s="34">
        <f aca="true" t="shared" si="5" ref="D86:E89">D42</f>
        <v>0</v>
      </c>
      <c r="E86" s="34">
        <f t="shared" si="5"/>
        <v>2000000</v>
      </c>
      <c r="F86" s="34">
        <f>C86+D86-E86</f>
        <v>36000000</v>
      </c>
      <c r="G86" s="34">
        <f aca="true" t="shared" si="6" ref="G86:S88">G82</f>
        <v>0</v>
      </c>
      <c r="H86" s="79"/>
      <c r="I86" s="34">
        <f t="shared" si="6"/>
        <v>0</v>
      </c>
      <c r="J86" s="34">
        <f aca="true" t="shared" si="7" ref="J86:K88">J42</f>
        <v>0</v>
      </c>
      <c r="K86" s="34">
        <f t="shared" si="7"/>
        <v>0</v>
      </c>
      <c r="L86" s="34">
        <f t="shared" si="6"/>
        <v>0</v>
      </c>
      <c r="M86" s="34">
        <f t="shared" si="6"/>
        <v>0</v>
      </c>
      <c r="N86" s="34">
        <f t="shared" si="6"/>
        <v>0</v>
      </c>
      <c r="O86" s="34">
        <f t="shared" si="6"/>
        <v>0</v>
      </c>
      <c r="P86" s="34">
        <f t="shared" si="6"/>
        <v>0</v>
      </c>
      <c r="Q86" s="34">
        <f t="shared" si="6"/>
        <v>0</v>
      </c>
      <c r="R86" s="34">
        <f t="shared" si="6"/>
        <v>0</v>
      </c>
      <c r="S86" s="34">
        <f t="shared" si="6"/>
        <v>0</v>
      </c>
    </row>
    <row r="87" spans="2:19" s="4" customFormat="1" ht="23.25" customHeight="1">
      <c r="B87" s="36" t="s">
        <v>45</v>
      </c>
      <c r="C87" s="84">
        <f>F86</f>
        <v>36000000</v>
      </c>
      <c r="D87" s="34">
        <f t="shared" si="5"/>
        <v>8000000</v>
      </c>
      <c r="E87" s="34">
        <f t="shared" si="5"/>
        <v>6000000</v>
      </c>
      <c r="F87" s="34">
        <f>F43</f>
        <v>38000000</v>
      </c>
      <c r="G87" s="34">
        <f t="shared" si="6"/>
        <v>0</v>
      </c>
      <c r="H87" s="79"/>
      <c r="I87" s="34" t="str">
        <f t="shared" si="6"/>
        <v>х</v>
      </c>
      <c r="J87" s="34">
        <f t="shared" si="7"/>
        <v>310389.58</v>
      </c>
      <c r="K87" s="34">
        <f t="shared" si="7"/>
        <v>310389.58</v>
      </c>
      <c r="L87" s="34">
        <f t="shared" si="6"/>
        <v>0</v>
      </c>
      <c r="M87" s="34">
        <f t="shared" si="6"/>
        <v>0</v>
      </c>
      <c r="N87" s="34">
        <f t="shared" si="6"/>
        <v>0</v>
      </c>
      <c r="O87" s="34" t="str">
        <f t="shared" si="6"/>
        <v>х</v>
      </c>
      <c r="P87" s="34">
        <f t="shared" si="6"/>
        <v>0</v>
      </c>
      <c r="Q87" s="34">
        <f t="shared" si="6"/>
        <v>0</v>
      </c>
      <c r="R87" s="34">
        <f t="shared" si="6"/>
        <v>0</v>
      </c>
      <c r="S87" s="34">
        <f t="shared" si="6"/>
        <v>0</v>
      </c>
    </row>
    <row r="88" spans="2:19" s="4" customFormat="1" ht="23.25" customHeight="1">
      <c r="B88" s="36" t="s">
        <v>46</v>
      </c>
      <c r="C88" s="84">
        <f>F87</f>
        <v>38000000</v>
      </c>
      <c r="D88" s="34">
        <f t="shared" si="5"/>
        <v>0</v>
      </c>
      <c r="E88" s="34">
        <f t="shared" si="5"/>
        <v>0</v>
      </c>
      <c r="F88" s="34">
        <f>F44</f>
        <v>38000000</v>
      </c>
      <c r="G88" s="34">
        <v>0</v>
      </c>
      <c r="H88" s="79"/>
      <c r="I88" s="34" t="s">
        <v>18</v>
      </c>
      <c r="J88" s="34">
        <f t="shared" si="7"/>
        <v>282312.88</v>
      </c>
      <c r="K88" s="34">
        <f t="shared" si="7"/>
        <v>282312.88</v>
      </c>
      <c r="L88" s="34">
        <f t="shared" si="6"/>
        <v>0</v>
      </c>
      <c r="M88" s="34">
        <f t="shared" si="6"/>
        <v>0</v>
      </c>
      <c r="N88" s="34">
        <f t="shared" si="6"/>
        <v>0</v>
      </c>
      <c r="O88" s="34">
        <f t="shared" si="6"/>
        <v>0</v>
      </c>
      <c r="P88" s="34">
        <f t="shared" si="6"/>
        <v>0</v>
      </c>
      <c r="Q88" s="34">
        <f t="shared" si="6"/>
        <v>0</v>
      </c>
      <c r="R88" s="34">
        <f t="shared" si="6"/>
        <v>0</v>
      </c>
      <c r="S88" s="34">
        <f t="shared" si="6"/>
        <v>0</v>
      </c>
    </row>
    <row r="89" spans="2:19" s="4" customFormat="1" ht="23.25" customHeight="1">
      <c r="B89" s="36" t="s">
        <v>48</v>
      </c>
      <c r="C89" s="84">
        <f>F88</f>
        <v>38000000</v>
      </c>
      <c r="D89" s="34">
        <f t="shared" si="5"/>
        <v>2000000</v>
      </c>
      <c r="E89" s="34">
        <f t="shared" si="5"/>
        <v>0</v>
      </c>
      <c r="F89" s="34">
        <f>F45</f>
        <v>40000000</v>
      </c>
      <c r="G89" s="34">
        <v>0</v>
      </c>
      <c r="H89" s="79"/>
      <c r="I89" s="34" t="s">
        <v>18</v>
      </c>
      <c r="J89" s="34">
        <f>J45</f>
        <v>309227.12</v>
      </c>
      <c r="K89" s="34">
        <f>K45</f>
        <v>309227.12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</row>
    <row r="90" spans="2:19" s="4" customFormat="1" ht="23.25" customHeight="1">
      <c r="B90" s="36" t="s">
        <v>52</v>
      </c>
      <c r="C90" s="84">
        <v>40000000</v>
      </c>
      <c r="D90" s="34">
        <v>0</v>
      </c>
      <c r="E90" s="34">
        <v>0</v>
      </c>
      <c r="F90" s="34">
        <v>40000000</v>
      </c>
      <c r="G90" s="34">
        <v>0</v>
      </c>
      <c r="H90" s="79"/>
      <c r="I90" s="34" t="s">
        <v>18</v>
      </c>
      <c r="J90" s="34">
        <v>315031.23</v>
      </c>
      <c r="K90" s="34">
        <v>315031.23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</row>
    <row r="91" spans="2:19" s="4" customFormat="1" ht="23.25" customHeight="1">
      <c r="B91" s="36" t="s">
        <v>53</v>
      </c>
      <c r="C91" s="84">
        <v>40000000</v>
      </c>
      <c r="D91" s="34">
        <v>20000000</v>
      </c>
      <c r="E91" s="34">
        <v>15000000</v>
      </c>
      <c r="F91" s="34">
        <f>C91+D91-E91</f>
        <v>45000000</v>
      </c>
      <c r="G91" s="34">
        <v>0</v>
      </c>
      <c r="H91" s="79"/>
      <c r="I91" s="34" t="s">
        <v>18</v>
      </c>
      <c r="J91" s="34">
        <v>326094.53</v>
      </c>
      <c r="K91" s="34">
        <v>326094.53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</row>
    <row r="92" spans="2:19" s="4" customFormat="1" ht="23.25" customHeight="1">
      <c r="B92" s="44" t="s">
        <v>21</v>
      </c>
      <c r="C92" s="76" t="s">
        <v>18</v>
      </c>
      <c r="D92" s="80">
        <f>D48</f>
        <v>30000000</v>
      </c>
      <c r="E92" s="80">
        <f>E48</f>
        <v>23000000</v>
      </c>
      <c r="F92" s="80">
        <f>C85+D92-E92</f>
        <v>45000000</v>
      </c>
      <c r="G92" s="80">
        <f>G86</f>
        <v>0</v>
      </c>
      <c r="H92" s="80"/>
      <c r="I92" s="80">
        <f aca="true" t="shared" si="8" ref="I92:R92">I86</f>
        <v>0</v>
      </c>
      <c r="J92" s="80">
        <f>J48</f>
        <v>1543055.34</v>
      </c>
      <c r="K92" s="80">
        <f>K48</f>
        <v>1543055.34</v>
      </c>
      <c r="L92" s="80">
        <f t="shared" si="8"/>
        <v>0</v>
      </c>
      <c r="M92" s="80">
        <f t="shared" si="8"/>
        <v>0</v>
      </c>
      <c r="N92" s="80">
        <f t="shared" si="8"/>
        <v>0</v>
      </c>
      <c r="O92" s="80">
        <v>0</v>
      </c>
      <c r="P92" s="80">
        <f t="shared" si="8"/>
        <v>0</v>
      </c>
      <c r="Q92" s="80">
        <f t="shared" si="8"/>
        <v>0</v>
      </c>
      <c r="R92" s="80">
        <f t="shared" si="8"/>
        <v>0</v>
      </c>
      <c r="S92" s="80">
        <v>0</v>
      </c>
    </row>
    <row r="93" spans="2:19" s="5" customFormat="1" ht="30.75" customHeight="1">
      <c r="B93" s="53" t="s">
        <v>23</v>
      </c>
      <c r="C93" s="54" t="s">
        <v>18</v>
      </c>
      <c r="D93" s="54">
        <v>0</v>
      </c>
      <c r="E93" s="54">
        <v>0</v>
      </c>
      <c r="F93" s="54">
        <v>0</v>
      </c>
      <c r="G93" s="54">
        <v>0</v>
      </c>
      <c r="H93" s="55"/>
      <c r="I93" s="54" t="s">
        <v>18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 t="s">
        <v>18</v>
      </c>
      <c r="P93" s="54">
        <v>0</v>
      </c>
      <c r="Q93" s="54">
        <v>0</v>
      </c>
      <c r="R93" s="54">
        <v>0</v>
      </c>
      <c r="S93" s="54">
        <v>0</v>
      </c>
    </row>
    <row r="94" spans="2:19" ht="23.25" customHeight="1">
      <c r="B94" s="28" t="s">
        <v>31</v>
      </c>
      <c r="C94" s="29"/>
      <c r="D94" s="29"/>
      <c r="E94" s="29"/>
      <c r="F94" s="29"/>
      <c r="G94" s="29"/>
      <c r="H94" s="30"/>
      <c r="I94" s="29"/>
      <c r="J94" s="29"/>
      <c r="K94" s="29"/>
      <c r="L94" s="29"/>
      <c r="M94" s="29"/>
      <c r="N94" s="30"/>
      <c r="O94" s="29"/>
      <c r="P94" s="29"/>
      <c r="Q94" s="29"/>
      <c r="R94" s="29"/>
      <c r="S94" s="29"/>
    </row>
    <row r="95" spans="2:19" ht="23.25" customHeight="1">
      <c r="B95" s="28" t="s">
        <v>32</v>
      </c>
      <c r="C95" s="29"/>
      <c r="D95" s="29"/>
      <c r="E95" s="29"/>
      <c r="F95" s="29"/>
      <c r="G95" s="29"/>
      <c r="H95" s="30"/>
      <c r="I95" s="29"/>
      <c r="J95" s="29"/>
      <c r="K95" s="29"/>
      <c r="L95" s="29"/>
      <c r="M95" s="29"/>
      <c r="N95" s="30"/>
      <c r="O95" s="29"/>
      <c r="P95" s="29"/>
      <c r="Q95" s="29"/>
      <c r="R95" s="29"/>
      <c r="S95" s="29"/>
    </row>
    <row r="96" spans="2:19" ht="23.25" customHeight="1">
      <c r="B96" s="56" t="s">
        <v>16</v>
      </c>
      <c r="C96" s="57">
        <v>0</v>
      </c>
      <c r="D96" s="57" t="s">
        <v>17</v>
      </c>
      <c r="E96" s="57"/>
      <c r="F96" s="57"/>
      <c r="G96" s="57"/>
      <c r="H96" s="58"/>
      <c r="I96" s="57">
        <v>0</v>
      </c>
      <c r="J96" s="57" t="s">
        <v>17</v>
      </c>
      <c r="K96" s="57" t="s">
        <v>17</v>
      </c>
      <c r="L96" s="59"/>
      <c r="M96" s="59"/>
      <c r="N96" s="60"/>
      <c r="O96" s="59">
        <v>0</v>
      </c>
      <c r="P96" s="59" t="s">
        <v>17</v>
      </c>
      <c r="Q96" s="59" t="s">
        <v>17</v>
      </c>
      <c r="R96" s="59" t="s">
        <v>17</v>
      </c>
      <c r="S96" s="59"/>
    </row>
    <row r="97" spans="2:19" ht="23.25" customHeight="1">
      <c r="B97" s="82" t="s">
        <v>38</v>
      </c>
      <c r="C97" s="32">
        <v>0</v>
      </c>
      <c r="D97" s="76">
        <v>0</v>
      </c>
      <c r="E97" s="76">
        <v>0</v>
      </c>
      <c r="F97" s="76">
        <f>C96+D97-E97</f>
        <v>0</v>
      </c>
      <c r="G97" s="76">
        <v>0</v>
      </c>
      <c r="H97" s="77"/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34">
        <v>0</v>
      </c>
    </row>
    <row r="98" spans="2:19" ht="23.25" customHeight="1">
      <c r="B98" s="82" t="s">
        <v>45</v>
      </c>
      <c r="C98" s="32">
        <v>0</v>
      </c>
      <c r="D98" s="76">
        <v>0</v>
      </c>
      <c r="E98" s="76">
        <v>0</v>
      </c>
      <c r="F98" s="76">
        <f>C97+D98-E98</f>
        <v>0</v>
      </c>
      <c r="G98" s="76">
        <v>0</v>
      </c>
      <c r="H98" s="77"/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34">
        <v>0</v>
      </c>
    </row>
    <row r="99" spans="2:19" ht="23.25" customHeight="1">
      <c r="B99" s="82" t="s">
        <v>46</v>
      </c>
      <c r="C99" s="32">
        <v>0</v>
      </c>
      <c r="D99" s="76">
        <v>0</v>
      </c>
      <c r="E99" s="76">
        <v>0</v>
      </c>
      <c r="F99" s="76">
        <f>C98+D99-E99</f>
        <v>0</v>
      </c>
      <c r="G99" s="76">
        <v>0</v>
      </c>
      <c r="H99" s="77"/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34">
        <v>0</v>
      </c>
    </row>
    <row r="100" spans="2:19" ht="23.25" customHeight="1">
      <c r="B100" s="82" t="s">
        <v>48</v>
      </c>
      <c r="C100" s="32">
        <v>0</v>
      </c>
      <c r="D100" s="76">
        <v>0</v>
      </c>
      <c r="E100" s="76">
        <v>0</v>
      </c>
      <c r="F100" s="76">
        <f>C99+D100-E100</f>
        <v>0</v>
      </c>
      <c r="G100" s="76">
        <v>0</v>
      </c>
      <c r="H100" s="77"/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  <c r="R100" s="76">
        <v>0</v>
      </c>
      <c r="S100" s="34">
        <v>0</v>
      </c>
    </row>
    <row r="101" spans="2:19" ht="23.25" customHeight="1">
      <c r="B101" s="82" t="s">
        <v>52</v>
      </c>
      <c r="C101" s="32">
        <v>0</v>
      </c>
      <c r="D101" s="76">
        <v>0</v>
      </c>
      <c r="E101" s="76">
        <v>0</v>
      </c>
      <c r="F101" s="76">
        <v>0</v>
      </c>
      <c r="G101" s="76">
        <v>0</v>
      </c>
      <c r="H101" s="77"/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34">
        <v>0</v>
      </c>
    </row>
    <row r="102" spans="2:19" ht="23.25" customHeight="1">
      <c r="B102" s="82" t="s">
        <v>53</v>
      </c>
      <c r="C102" s="32">
        <v>0</v>
      </c>
      <c r="D102" s="76">
        <v>0</v>
      </c>
      <c r="E102" s="76">
        <v>0</v>
      </c>
      <c r="F102" s="76">
        <v>0</v>
      </c>
      <c r="G102" s="76">
        <v>0</v>
      </c>
      <c r="H102" s="77"/>
      <c r="I102" s="76">
        <v>0</v>
      </c>
      <c r="J102" s="76">
        <v>0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34">
        <v>0</v>
      </c>
    </row>
    <row r="103" spans="2:19" ht="23.25" customHeight="1">
      <c r="B103" s="53" t="s">
        <v>19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61"/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60">
        <v>0</v>
      </c>
      <c r="O103" s="57">
        <v>0</v>
      </c>
      <c r="P103" s="57">
        <v>0</v>
      </c>
      <c r="Q103" s="57">
        <v>0</v>
      </c>
      <c r="R103" s="57">
        <v>0</v>
      </c>
      <c r="S103" s="57">
        <v>0</v>
      </c>
    </row>
    <row r="104" spans="2:19" ht="23.25" customHeight="1">
      <c r="B104" s="28" t="s">
        <v>33</v>
      </c>
      <c r="C104" s="46"/>
      <c r="D104" s="46"/>
      <c r="E104" s="29"/>
      <c r="F104" s="29"/>
      <c r="G104" s="29"/>
      <c r="H104" s="30"/>
      <c r="I104" s="29"/>
      <c r="J104" s="29"/>
      <c r="K104" s="29"/>
      <c r="L104" s="29"/>
      <c r="M104" s="29"/>
      <c r="N104" s="30"/>
      <c r="O104" s="29"/>
      <c r="P104" s="29"/>
      <c r="Q104" s="29"/>
      <c r="R104" s="29"/>
      <c r="S104" s="29"/>
    </row>
    <row r="105" spans="2:19" s="8" customFormat="1" ht="23.25" customHeight="1">
      <c r="B105" s="31" t="s">
        <v>16</v>
      </c>
      <c r="C105" s="31">
        <v>0</v>
      </c>
      <c r="D105" s="31"/>
      <c r="E105" s="31"/>
      <c r="F105" s="31"/>
      <c r="G105" s="31"/>
      <c r="H105" s="62"/>
      <c r="I105" s="31">
        <v>0</v>
      </c>
      <c r="J105" s="31"/>
      <c r="K105" s="31"/>
      <c r="L105" s="31"/>
      <c r="M105" s="31"/>
      <c r="N105" s="62"/>
      <c r="O105" s="31">
        <v>0</v>
      </c>
      <c r="P105" s="31"/>
      <c r="Q105" s="31"/>
      <c r="R105" s="31"/>
      <c r="S105" s="31"/>
    </row>
    <row r="106" spans="2:19" s="9" customFormat="1" ht="23.25" customHeight="1">
      <c r="B106" s="63" t="s">
        <v>21</v>
      </c>
      <c r="C106" s="64" t="s">
        <v>22</v>
      </c>
      <c r="D106" s="65">
        <v>0</v>
      </c>
      <c r="E106" s="65">
        <v>0</v>
      </c>
      <c r="F106" s="65">
        <v>0</v>
      </c>
      <c r="G106" s="65">
        <v>0</v>
      </c>
      <c r="H106" s="66"/>
      <c r="I106" s="64" t="s">
        <v>22</v>
      </c>
      <c r="J106" s="65">
        <v>0</v>
      </c>
      <c r="K106" s="65">
        <v>0</v>
      </c>
      <c r="L106" s="65">
        <v>0</v>
      </c>
      <c r="M106" s="65">
        <v>0</v>
      </c>
      <c r="N106" s="67">
        <v>0</v>
      </c>
      <c r="O106" s="68" t="s">
        <v>22</v>
      </c>
      <c r="P106" s="65">
        <v>0</v>
      </c>
      <c r="Q106" s="65">
        <v>0</v>
      </c>
      <c r="R106" s="65">
        <v>0</v>
      </c>
      <c r="S106" s="65">
        <v>0</v>
      </c>
    </row>
    <row r="107" spans="2:19" s="9" customFormat="1" ht="32.25" customHeight="1">
      <c r="B107" s="53" t="s">
        <v>23</v>
      </c>
      <c r="C107" s="54" t="s">
        <v>18</v>
      </c>
      <c r="D107" s="54">
        <v>0</v>
      </c>
      <c r="E107" s="54">
        <v>0</v>
      </c>
      <c r="F107" s="54">
        <v>0</v>
      </c>
      <c r="G107" s="54">
        <v>0</v>
      </c>
      <c r="H107" s="55"/>
      <c r="I107" s="54" t="s">
        <v>18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 t="s">
        <v>18</v>
      </c>
      <c r="P107" s="54">
        <v>0</v>
      </c>
      <c r="Q107" s="54">
        <v>0</v>
      </c>
      <c r="R107" s="54">
        <v>0</v>
      </c>
      <c r="S107" s="54">
        <v>0</v>
      </c>
    </row>
    <row r="108" spans="2:19" ht="27" customHeight="1">
      <c r="B108" s="28" t="s">
        <v>34</v>
      </c>
      <c r="C108" s="29"/>
      <c r="D108" s="29"/>
      <c r="E108" s="29"/>
      <c r="F108" s="29"/>
      <c r="G108" s="29"/>
      <c r="H108" s="30"/>
      <c r="I108" s="29"/>
      <c r="J108" s="29"/>
      <c r="K108" s="29"/>
      <c r="L108" s="29"/>
      <c r="M108" s="29"/>
      <c r="N108" s="30"/>
      <c r="O108" s="29"/>
      <c r="P108" s="29"/>
      <c r="Q108" s="29"/>
      <c r="R108" s="29"/>
      <c r="S108" s="29"/>
    </row>
    <row r="109" spans="2:19" s="7" customFormat="1" ht="27" customHeight="1">
      <c r="B109" s="31" t="s">
        <v>16</v>
      </c>
      <c r="C109" s="32">
        <f>C85+C105</f>
        <v>38000000</v>
      </c>
      <c r="D109" s="32"/>
      <c r="E109" s="32"/>
      <c r="F109" s="32"/>
      <c r="G109" s="32"/>
      <c r="H109" s="43"/>
      <c r="I109" s="32">
        <v>0</v>
      </c>
      <c r="J109" s="32"/>
      <c r="K109" s="32"/>
      <c r="L109" s="32"/>
      <c r="M109" s="32"/>
      <c r="N109" s="43"/>
      <c r="O109" s="32">
        <v>0</v>
      </c>
      <c r="P109" s="32"/>
      <c r="Q109" s="32"/>
      <c r="R109" s="32"/>
      <c r="S109" s="32"/>
    </row>
    <row r="110" spans="2:19" s="7" customFormat="1" ht="27" customHeight="1">
      <c r="B110" s="36" t="s">
        <v>38</v>
      </c>
      <c r="C110" s="34">
        <f>C109</f>
        <v>38000000</v>
      </c>
      <c r="D110" s="34">
        <f aca="true" t="shared" si="9" ref="D110:E113">D86</f>
        <v>0</v>
      </c>
      <c r="E110" s="34">
        <f t="shared" si="9"/>
        <v>2000000</v>
      </c>
      <c r="F110" s="34">
        <f>C110+D110-E110</f>
        <v>36000000</v>
      </c>
      <c r="G110" s="34">
        <f aca="true" t="shared" si="10" ref="G110:S110">G106</f>
        <v>0</v>
      </c>
      <c r="H110" s="79"/>
      <c r="I110" s="34" t="str">
        <f t="shared" si="10"/>
        <v>Х</v>
      </c>
      <c r="J110" s="34">
        <f>J42</f>
        <v>0</v>
      </c>
      <c r="K110" s="34">
        <f>K42</f>
        <v>0</v>
      </c>
      <c r="L110" s="34">
        <f t="shared" si="10"/>
        <v>0</v>
      </c>
      <c r="M110" s="34">
        <f t="shared" si="10"/>
        <v>0</v>
      </c>
      <c r="N110" s="34">
        <f t="shared" si="10"/>
        <v>0</v>
      </c>
      <c r="O110" s="34" t="str">
        <f t="shared" si="10"/>
        <v>Х</v>
      </c>
      <c r="P110" s="34">
        <f t="shared" si="10"/>
        <v>0</v>
      </c>
      <c r="Q110" s="34">
        <f t="shared" si="10"/>
        <v>0</v>
      </c>
      <c r="R110" s="34">
        <f t="shared" si="10"/>
        <v>0</v>
      </c>
      <c r="S110" s="34">
        <f t="shared" si="10"/>
        <v>0</v>
      </c>
    </row>
    <row r="111" spans="2:21" s="7" customFormat="1" ht="27" customHeight="1">
      <c r="B111" s="36" t="s">
        <v>45</v>
      </c>
      <c r="C111" s="34">
        <f>C87</f>
        <v>36000000</v>
      </c>
      <c r="D111" s="34">
        <f t="shared" si="9"/>
        <v>8000000</v>
      </c>
      <c r="E111" s="34">
        <f t="shared" si="9"/>
        <v>6000000</v>
      </c>
      <c r="F111" s="34">
        <f>F87</f>
        <v>38000000</v>
      </c>
      <c r="G111" s="34">
        <f>G87</f>
        <v>0</v>
      </c>
      <c r="H111" s="34"/>
      <c r="I111" s="34" t="str">
        <f aca="true" t="shared" si="11" ref="I111:U111">I87</f>
        <v>х</v>
      </c>
      <c r="J111" s="34">
        <f t="shared" si="11"/>
        <v>310389.58</v>
      </c>
      <c r="K111" s="34">
        <f t="shared" si="11"/>
        <v>310389.58</v>
      </c>
      <c r="L111" s="34">
        <f t="shared" si="11"/>
        <v>0</v>
      </c>
      <c r="M111" s="34">
        <f t="shared" si="11"/>
        <v>0</v>
      </c>
      <c r="N111" s="34">
        <f t="shared" si="11"/>
        <v>0</v>
      </c>
      <c r="O111" s="34" t="str">
        <f t="shared" si="11"/>
        <v>х</v>
      </c>
      <c r="P111" s="34">
        <f t="shared" si="11"/>
        <v>0</v>
      </c>
      <c r="Q111" s="34">
        <f t="shared" si="11"/>
        <v>0</v>
      </c>
      <c r="R111" s="34">
        <f t="shared" si="11"/>
        <v>0</v>
      </c>
      <c r="S111" s="34">
        <f t="shared" si="11"/>
        <v>0</v>
      </c>
      <c r="T111" s="34">
        <f t="shared" si="11"/>
        <v>0</v>
      </c>
      <c r="U111" s="34">
        <f t="shared" si="11"/>
        <v>0</v>
      </c>
    </row>
    <row r="112" spans="2:21" s="7" customFormat="1" ht="27" customHeight="1">
      <c r="B112" s="36" t="s">
        <v>46</v>
      </c>
      <c r="C112" s="34">
        <f>C88</f>
        <v>38000000</v>
      </c>
      <c r="D112" s="34">
        <f t="shared" si="9"/>
        <v>0</v>
      </c>
      <c r="E112" s="34">
        <f t="shared" si="9"/>
        <v>0</v>
      </c>
      <c r="F112" s="34">
        <f>F88</f>
        <v>38000000</v>
      </c>
      <c r="G112" s="34">
        <v>0</v>
      </c>
      <c r="H112" s="34"/>
      <c r="I112" s="34" t="s">
        <v>18</v>
      </c>
      <c r="J112" s="34">
        <f>J88</f>
        <v>282312.88</v>
      </c>
      <c r="K112" s="34">
        <f>K88</f>
        <v>282312.88</v>
      </c>
      <c r="L112" s="34">
        <f>L88</f>
        <v>0</v>
      </c>
      <c r="M112" s="34">
        <f>M88</f>
        <v>0</v>
      </c>
      <c r="N112" s="34">
        <f>N88</f>
        <v>0</v>
      </c>
      <c r="O112" s="34" t="s">
        <v>18</v>
      </c>
      <c r="P112" s="34">
        <f>P88</f>
        <v>0</v>
      </c>
      <c r="Q112" s="34">
        <f>Q88</f>
        <v>0</v>
      </c>
      <c r="R112" s="34">
        <f>R88</f>
        <v>0</v>
      </c>
      <c r="S112" s="34">
        <f>S88</f>
        <v>0</v>
      </c>
      <c r="T112" s="87"/>
      <c r="U112" s="87"/>
    </row>
    <row r="113" spans="2:21" s="7" customFormat="1" ht="27" customHeight="1">
      <c r="B113" s="36" t="s">
        <v>48</v>
      </c>
      <c r="C113" s="34">
        <f>C89</f>
        <v>38000000</v>
      </c>
      <c r="D113" s="34">
        <f t="shared" si="9"/>
        <v>2000000</v>
      </c>
      <c r="E113" s="34">
        <f t="shared" si="9"/>
        <v>0</v>
      </c>
      <c r="F113" s="34">
        <f>F89</f>
        <v>40000000</v>
      </c>
      <c r="G113" s="34">
        <v>0</v>
      </c>
      <c r="H113" s="34"/>
      <c r="I113" s="34" t="s">
        <v>18</v>
      </c>
      <c r="J113" s="34">
        <f>J89</f>
        <v>309227.12</v>
      </c>
      <c r="K113" s="34">
        <f>K89</f>
        <v>309227.12</v>
      </c>
      <c r="L113" s="34">
        <v>0</v>
      </c>
      <c r="M113" s="34">
        <v>0</v>
      </c>
      <c r="N113" s="34">
        <v>0</v>
      </c>
      <c r="O113" s="34" t="s">
        <v>18</v>
      </c>
      <c r="P113" s="34">
        <v>0</v>
      </c>
      <c r="Q113" s="34">
        <v>0</v>
      </c>
      <c r="R113" s="34">
        <v>0</v>
      </c>
      <c r="S113" s="34">
        <v>0</v>
      </c>
      <c r="T113" s="87"/>
      <c r="U113" s="87"/>
    </row>
    <row r="114" spans="2:21" s="7" customFormat="1" ht="27" customHeight="1">
      <c r="B114" s="36" t="s">
        <v>52</v>
      </c>
      <c r="C114" s="34">
        <v>40000000</v>
      </c>
      <c r="D114" s="34"/>
      <c r="E114" s="34"/>
      <c r="F114" s="34">
        <v>40000000</v>
      </c>
      <c r="G114" s="34">
        <v>0</v>
      </c>
      <c r="H114" s="34"/>
      <c r="I114" s="34" t="s">
        <v>18</v>
      </c>
      <c r="J114" s="34">
        <v>315031.23</v>
      </c>
      <c r="K114" s="34">
        <v>315031.23</v>
      </c>
      <c r="L114" s="34">
        <v>0</v>
      </c>
      <c r="M114" s="34">
        <v>0</v>
      </c>
      <c r="N114" s="34">
        <v>0</v>
      </c>
      <c r="O114" s="34" t="s">
        <v>18</v>
      </c>
      <c r="P114" s="34">
        <v>0</v>
      </c>
      <c r="Q114" s="34">
        <v>0</v>
      </c>
      <c r="R114" s="34">
        <v>0</v>
      </c>
      <c r="S114" s="34">
        <v>0</v>
      </c>
      <c r="T114" s="87"/>
      <c r="U114" s="87"/>
    </row>
    <row r="115" spans="2:21" s="7" customFormat="1" ht="27" customHeight="1">
      <c r="B115" s="36" t="s">
        <v>53</v>
      </c>
      <c r="C115" s="34">
        <v>40000000</v>
      </c>
      <c r="D115" s="34">
        <v>20000000</v>
      </c>
      <c r="E115" s="34">
        <v>15000000</v>
      </c>
      <c r="F115" s="34">
        <v>45000000</v>
      </c>
      <c r="G115" s="34">
        <v>0</v>
      </c>
      <c r="H115" s="34"/>
      <c r="I115" s="34" t="s">
        <v>18</v>
      </c>
      <c r="J115" s="34">
        <v>326094.53</v>
      </c>
      <c r="K115" s="34">
        <v>326094.53</v>
      </c>
      <c r="L115" s="34">
        <v>0</v>
      </c>
      <c r="M115" s="34">
        <v>0</v>
      </c>
      <c r="N115" s="34">
        <v>0</v>
      </c>
      <c r="O115" s="34" t="s">
        <v>18</v>
      </c>
      <c r="P115" s="34">
        <v>0</v>
      </c>
      <c r="Q115" s="34">
        <v>0</v>
      </c>
      <c r="R115" s="34">
        <v>0</v>
      </c>
      <c r="S115" s="34">
        <v>0</v>
      </c>
      <c r="T115" s="87"/>
      <c r="U115" s="87"/>
    </row>
    <row r="116" spans="2:19" s="7" customFormat="1" ht="27" customHeight="1">
      <c r="B116" s="44" t="s">
        <v>21</v>
      </c>
      <c r="C116" s="32" t="s">
        <v>18</v>
      </c>
      <c r="D116" s="32">
        <f>D92</f>
        <v>30000000</v>
      </c>
      <c r="E116" s="32">
        <f>E92</f>
        <v>23000000</v>
      </c>
      <c r="F116" s="32">
        <f>F92</f>
        <v>45000000</v>
      </c>
      <c r="G116" s="32">
        <f>G110</f>
        <v>0</v>
      </c>
      <c r="H116" s="32"/>
      <c r="I116" s="32" t="str">
        <f>I110</f>
        <v>Х</v>
      </c>
      <c r="J116" s="80">
        <f>J48</f>
        <v>1543055.34</v>
      </c>
      <c r="K116" s="80">
        <f>K48</f>
        <v>1543055.34</v>
      </c>
      <c r="L116" s="32">
        <f aca="true" t="shared" si="12" ref="L116:S116">L110</f>
        <v>0</v>
      </c>
      <c r="M116" s="32">
        <f t="shared" si="12"/>
        <v>0</v>
      </c>
      <c r="N116" s="32">
        <f t="shared" si="12"/>
        <v>0</v>
      </c>
      <c r="O116" s="32" t="str">
        <f t="shared" si="12"/>
        <v>Х</v>
      </c>
      <c r="P116" s="32">
        <f t="shared" si="12"/>
        <v>0</v>
      </c>
      <c r="Q116" s="32">
        <f t="shared" si="12"/>
        <v>0</v>
      </c>
      <c r="R116" s="32">
        <f t="shared" si="12"/>
        <v>0</v>
      </c>
      <c r="S116" s="32">
        <f t="shared" si="12"/>
        <v>0</v>
      </c>
    </row>
    <row r="117" spans="2:19" s="10" customFormat="1" ht="30" customHeight="1">
      <c r="B117" s="53" t="s">
        <v>23</v>
      </c>
      <c r="C117" s="54" t="s">
        <v>18</v>
      </c>
      <c r="D117" s="54">
        <v>0</v>
      </c>
      <c r="E117" s="54">
        <v>0</v>
      </c>
      <c r="F117" s="54">
        <v>0</v>
      </c>
      <c r="G117" s="54">
        <v>0</v>
      </c>
      <c r="H117" s="55"/>
      <c r="I117" s="54" t="s">
        <v>18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 t="s">
        <v>18</v>
      </c>
      <c r="P117" s="54">
        <v>0</v>
      </c>
      <c r="Q117" s="54">
        <v>0</v>
      </c>
      <c r="R117" s="54">
        <v>0</v>
      </c>
      <c r="S117" s="54">
        <v>0</v>
      </c>
    </row>
    <row r="118" spans="2:19" s="10" customFormat="1" ht="23.25" customHeight="1">
      <c r="B118" s="69"/>
      <c r="C118" s="70"/>
      <c r="D118" s="70"/>
      <c r="E118" s="70"/>
      <c r="F118" s="71"/>
      <c r="G118" s="70"/>
      <c r="H118" s="70"/>
      <c r="I118" s="70"/>
      <c r="J118" s="70"/>
      <c r="K118" s="70"/>
      <c r="L118" s="70"/>
      <c r="M118" s="70"/>
      <c r="N118" s="72"/>
      <c r="O118" s="70"/>
      <c r="P118" s="70"/>
      <c r="Q118" s="70"/>
      <c r="R118" s="70"/>
      <c r="S118" s="70"/>
    </row>
    <row r="119" spans="2:19" s="9" customFormat="1" ht="13.5" customHeight="1">
      <c r="B119" s="69" t="s">
        <v>35</v>
      </c>
      <c r="C119" s="73"/>
      <c r="D119" s="100" t="s">
        <v>36</v>
      </c>
      <c r="E119" s="100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4"/>
    </row>
    <row r="120" spans="2:19" s="9" customFormat="1" ht="18" customHeight="1">
      <c r="B120" s="104"/>
      <c r="C120" s="104"/>
      <c r="D120" s="104"/>
      <c r="E120" s="104"/>
      <c r="F120" s="104"/>
      <c r="G120" s="104"/>
      <c r="H120" s="104"/>
      <c r="I120" s="104"/>
      <c r="J120" s="74"/>
      <c r="K120" s="74"/>
      <c r="L120" s="74"/>
      <c r="M120" s="74"/>
      <c r="N120" s="75"/>
      <c r="O120" s="74"/>
      <c r="P120" s="74"/>
      <c r="Q120" s="74"/>
      <c r="R120" s="74"/>
      <c r="S120" s="74"/>
    </row>
    <row r="121" spans="2:19" s="4" customFormat="1" ht="45.75" customHeight="1">
      <c r="B121" s="103" t="s">
        <v>49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</row>
    <row r="122" spans="8:14" s="4" customFormat="1" ht="23.25" customHeight="1">
      <c r="H122" s="2"/>
      <c r="N122" s="1"/>
    </row>
    <row r="123" spans="8:14" s="4" customFormat="1" ht="23.25" customHeight="1">
      <c r="H123" s="2"/>
      <c r="N123" s="1"/>
    </row>
    <row r="124" spans="8:14" s="4" customFormat="1" ht="23.25" customHeight="1">
      <c r="H124" s="2"/>
      <c r="N124" s="1"/>
    </row>
    <row r="125" spans="8:14" s="4" customFormat="1" ht="23.25" customHeight="1">
      <c r="H125" s="2"/>
      <c r="N125" s="1"/>
    </row>
    <row r="126" ht="23.25" customHeight="1"/>
    <row r="127" ht="23.25" customHeight="1"/>
    <row r="128" ht="23.25" customHeight="1"/>
    <row r="129" ht="409.5" customHeight="1" hidden="1"/>
    <row r="130" ht="11.25" customHeight="1"/>
    <row r="131" ht="12.75" customHeight="1"/>
    <row r="132" spans="2:19" ht="12.75" customHeight="1">
      <c r="B132" s="11"/>
      <c r="C132" s="11"/>
      <c r="D132" s="11"/>
      <c r="E132" s="11"/>
      <c r="F132" s="11"/>
      <c r="G132" s="11"/>
      <c r="H132" s="12"/>
      <c r="I132" s="11"/>
      <c r="J132" s="11"/>
      <c r="K132" s="11"/>
      <c r="L132" s="11"/>
      <c r="M132" s="11"/>
      <c r="N132" s="13"/>
      <c r="O132" s="11"/>
      <c r="P132" s="11"/>
      <c r="Q132" s="11"/>
      <c r="R132" s="11"/>
      <c r="S132" s="11"/>
    </row>
    <row r="133" spans="2:19" ht="12.75" customHeight="1">
      <c r="B133" s="11"/>
      <c r="C133" s="12"/>
      <c r="D133" s="11"/>
      <c r="E133" s="11"/>
      <c r="F133" s="11"/>
      <c r="G133" s="11"/>
      <c r="H133" s="12"/>
      <c r="I133" s="11"/>
      <c r="J133" s="11"/>
      <c r="K133" s="11"/>
      <c r="L133" s="11"/>
      <c r="M133" s="11"/>
      <c r="N133" s="13"/>
      <c r="O133" s="11"/>
      <c r="P133" s="11"/>
      <c r="Q133" s="11"/>
      <c r="R133" s="11"/>
      <c r="S133" s="11"/>
    </row>
  </sheetData>
  <mergeCells count="12">
    <mergeCell ref="D119:E119"/>
    <mergeCell ref="B8:E8"/>
    <mergeCell ref="B121:S121"/>
    <mergeCell ref="B120:I120"/>
    <mergeCell ref="B23:E23"/>
    <mergeCell ref="C4:G4"/>
    <mergeCell ref="B4:B5"/>
    <mergeCell ref="B7:E7"/>
    <mergeCell ref="H1:M1"/>
    <mergeCell ref="H4:M4"/>
    <mergeCell ref="J3:K3"/>
    <mergeCell ref="H2:M2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dobrivskaya</cp:lastModifiedBy>
  <cp:lastPrinted>2013-07-01T06:59:47Z</cp:lastPrinted>
  <dcterms:created xsi:type="dcterms:W3CDTF">2010-10-04T10:20:09Z</dcterms:created>
  <dcterms:modified xsi:type="dcterms:W3CDTF">2013-07-03T06:02:16Z</dcterms:modified>
  <cp:category/>
  <cp:version/>
  <cp:contentType/>
  <cp:contentStatus/>
</cp:coreProperties>
</file>